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E87" i="3" l="1"/>
  <c r="E89" i="3" s="1"/>
  <c r="E92" i="3" s="1"/>
  <c r="D87" i="3"/>
  <c r="M85" i="3" s="1"/>
  <c r="C87" i="3"/>
  <c r="C89" i="3" s="1"/>
  <c r="C92" i="3" s="1"/>
  <c r="C84" i="3"/>
  <c r="M84" i="3" s="1"/>
  <c r="K101" i="3"/>
  <c r="J101" i="3"/>
  <c r="I101" i="3"/>
  <c r="E101" i="3"/>
  <c r="D101" i="3"/>
  <c r="C101" i="3"/>
  <c r="K100" i="3"/>
  <c r="J100" i="3"/>
  <c r="I100" i="3"/>
  <c r="E100" i="3"/>
  <c r="D100" i="3"/>
  <c r="C100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88" i="3"/>
  <c r="J88" i="3"/>
  <c r="I88" i="3"/>
  <c r="K87" i="3"/>
  <c r="K89" i="3" s="1"/>
  <c r="K92" i="3" s="1"/>
  <c r="J87" i="3"/>
  <c r="I87" i="3"/>
  <c r="K85" i="3"/>
  <c r="J85" i="3"/>
  <c r="N85" i="3" s="1"/>
  <c r="I85" i="3"/>
  <c r="N84" i="3" s="1"/>
  <c r="E85" i="3"/>
  <c r="D85" i="3"/>
  <c r="C85" i="3"/>
  <c r="K84" i="3"/>
  <c r="K90" i="3" s="1"/>
  <c r="K93" i="3" s="1"/>
  <c r="J84" i="3"/>
  <c r="I84" i="3"/>
  <c r="E84" i="3"/>
  <c r="D84" i="3"/>
  <c r="I90" i="3" l="1"/>
  <c r="I93" i="3" s="1"/>
  <c r="I89" i="3"/>
  <c r="I92" i="3" s="1"/>
  <c r="C86" i="3"/>
  <c r="C91" i="3" s="1"/>
  <c r="J86" i="3"/>
  <c r="J91" i="3" s="1"/>
  <c r="N86" i="3"/>
  <c r="J89" i="3"/>
  <c r="J92" i="3" s="1"/>
  <c r="D89" i="3"/>
  <c r="D92" i="3" s="1"/>
  <c r="E90" i="3"/>
  <c r="E93" i="3" s="1"/>
  <c r="D90" i="3"/>
  <c r="D93" i="3" s="1"/>
  <c r="D94" i="3"/>
  <c r="K94" i="3"/>
  <c r="C90" i="3"/>
  <c r="C93" i="3" s="1"/>
  <c r="C95" i="3" s="1"/>
  <c r="J90" i="3"/>
  <c r="J93" i="3" s="1"/>
  <c r="E86" i="3"/>
  <c r="E91" i="3" s="1"/>
  <c r="E94" i="3" s="1"/>
  <c r="M86" i="3"/>
  <c r="I86" i="3"/>
  <c r="I91" i="3" s="1"/>
  <c r="I95" i="3" s="1"/>
  <c r="D86" i="3"/>
  <c r="D91" i="3" s="1"/>
  <c r="K86" i="3"/>
  <c r="K91" i="3" s="1"/>
  <c r="K95" i="3" s="1"/>
  <c r="AF31" i="3"/>
  <c r="I94" i="3" l="1"/>
  <c r="J95" i="3"/>
  <c r="J94" i="3"/>
  <c r="D95" i="3"/>
  <c r="C94" i="3"/>
  <c r="E95" i="3"/>
  <c r="AB31" i="3" l="1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<sst xmlns="http://schemas.openxmlformats.org/spreadsheetml/2006/main" count="247" uniqueCount="118">
  <si>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</si>
  <si>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</si>
  <si>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</si>
  <si>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</si>
  <si>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</si>
  <si>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</si>
  <si>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</si>
  <si>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</si>
  <si>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</si>
  <si>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</si>
  <si>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</si>
  <si>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</si>
  <si>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</si>
  <si>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</si>
  <si>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</si>
  <si>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</si>
  <si>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</si>
  <si>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</si>
  <si>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</si>
  <si>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</si>
  <si>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</si>
  <si>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</si>
  <si>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</si>
  <si>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</si>
  <si>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</si>
  <si>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</si>
  <si>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</si>
  <si>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</si>
  <si>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</si>
  <si>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</si>
  <si>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</si>
  <si>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</si>
  <si>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</si>
  <si>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</si>
  <si>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</si>
  <si>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</si>
  <si>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</si>
  <si>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</si>
  <si>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110 кВ Устюжна</t>
  </si>
  <si>
    <t xml:space="preserve"> 0,4 Устюжна ТСН 1 ао RS</t>
  </si>
  <si>
    <t xml:space="preserve"> 0,4 Устюжна ТСН 2 ао RS</t>
  </si>
  <si>
    <t xml:space="preserve"> 0,4 Устюжна-Бытовое помещение ао RS</t>
  </si>
  <si>
    <t xml:space="preserve"> 10 Устюжна Т 1 ап RS</t>
  </si>
  <si>
    <t xml:space="preserve"> 10 Устюжна Т 2 ап RS</t>
  </si>
  <si>
    <t xml:space="preserve"> 10 Устюжна-Авангард ао RS</t>
  </si>
  <si>
    <t xml:space="preserve"> 10 Устюжна-Горсеть ао</t>
  </si>
  <si>
    <t xml:space="preserve"> 10 Устюжна-Горсеть ао RS</t>
  </si>
  <si>
    <t xml:space="preserve"> 10 Устюжна-з.д.ЖБИ ао</t>
  </si>
  <si>
    <t xml:space="preserve"> 10 Устюжна-з.д.ЖБИ ао RS</t>
  </si>
  <si>
    <t xml:space="preserve"> 10 Устюжна-Кр.Жуковец ао RS</t>
  </si>
  <si>
    <t xml:space="preserve"> 10 Устюжна-к.с.Соболево ао RS</t>
  </si>
  <si>
    <t xml:space="preserve"> 10 Устюжна-к.с.Степачево ао RS</t>
  </si>
  <si>
    <t xml:space="preserve"> 10 Устюжна-Самойлово ао RS</t>
  </si>
  <si>
    <t xml:space="preserve"> 10 Устюжна-Сафронцево ао RS</t>
  </si>
  <si>
    <t xml:space="preserve"> 10 Устюжна-Слуды ао RS</t>
  </si>
  <si>
    <t xml:space="preserve"> 10 Устюжна-СХТ ао RS</t>
  </si>
  <si>
    <t xml:space="preserve"> 10 Устюжна-Сырзавод ао</t>
  </si>
  <si>
    <t xml:space="preserve"> 10 Устюжна-Сырзавод ао RS</t>
  </si>
  <si>
    <t xml:space="preserve"> 110 Устюжна СОМВ ао RS</t>
  </si>
  <si>
    <t xml:space="preserve"> 110 Устюжна СОМВ ап RS</t>
  </si>
  <si>
    <t xml:space="preserve"> 110 Устюжна Т 1 ап RS</t>
  </si>
  <si>
    <t xml:space="preserve"> 110 Устюжна Т 2 ап RS</t>
  </si>
  <si>
    <t xml:space="preserve"> 110 Устюжна-Покровская ао RS</t>
  </si>
  <si>
    <t xml:space="preserve"> 110 Устюжна-Покровская ап RS</t>
  </si>
  <si>
    <t xml:space="preserve"> 110 Устюжна-Устюженская ао RS</t>
  </si>
  <si>
    <t xml:space="preserve"> 110 Устюжна-Устюженская ап RS</t>
  </si>
  <si>
    <t/>
  </si>
  <si>
    <t>реактивная энергия</t>
  </si>
  <si>
    <t xml:space="preserve"> 10 Подольская Т 1 ап RS</t>
  </si>
  <si>
    <t xml:space="preserve"> 10 Подольская Т 2 ап RS</t>
  </si>
  <si>
    <t xml:space="preserve"> 10 Никола Т 2 ап RS</t>
  </si>
  <si>
    <t xml:space="preserve"> 10 Мочала Т 1 ап RS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</si>
  <si>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</si>
  <si>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</si>
  <si>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</si>
  <si>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</si>
  <si>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</si>
  <si>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</si>
  <si>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</si>
  <si>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</si>
  <si>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</si>
  <si>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</si>
  <si>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</si>
  <si>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</si>
  <si>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</si>
  <si>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</si>
  <si>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</si>
  <si>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</si>
  <si>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</si>
  <si>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</si>
  <si>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</si>
  <si>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</si>
  <si>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</si>
  <si>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</si>
  <si>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</si>
  <si>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</si>
  <si>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</si>
  <si>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</si>
  <si>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</si>
  <si>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</si>
  <si>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</si>
  <si>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</si>
  <si>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 xml:space="preserve"> 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</si>
  <si>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</si>
  <si>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</si>
  <si>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</si>
  <si>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</si>
  <si>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</si>
  <si>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</si>
  <si>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</si>
  <si>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</si>
  <si>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</si>
  <si>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</si>
  <si>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</si>
  <si>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P кз в, кВт</t>
  </si>
  <si>
    <t>P кз с, кВт</t>
  </si>
  <si>
    <t>P кз н, кВт</t>
  </si>
  <si>
    <t>Потери в трансформаторах Т-1,Т-2 16.06.2021 г. ПС Устюжна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</si>
</sst>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theme="1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4" fontId="3" fillId="2" borderId="0" xfId="0" applyNumberFormat="1" applyFont="1" applyFill="1" applyAlignment="1">
      <alignment horizontal="left" vertical="center" wrapText="1"/>
    </xf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165" fontId="2" fillId="2" borderId="0" xfId="0" applyNumberFormat="1" applyFont="1" applyFill="1"/>
    <xf numFmtId="4" fontId="2" fillId="2" borderId="0" xfId="0" applyNumberFormat="1" applyFont="1" applyFill="1"/>
    <xf numFmtId="0" fontId="2" fillId="2" borderId="0" xfId="0" applyFont="1" applyFill="1"/>
    <xf numFmtId="0" fontId="0" fillId="2" borderId="0" xfId="0" applyFill="1"/>
    <xf numFmtId="0" fontId="13" fillId="0" borderId="0" xfId="0" applyFont="1"/>
    <xf numFmtId="0" fontId="0" fillId="0" borderId="0" xfId="0" applyFill="1" applyBorder="1" applyAlignment="1"/>
    <xf numFmtId="0" fontId="13" fillId="0" borderId="3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0" fontId="0" fillId="0" borderId="0" xfId="0" applyFill="1"/>
    <xf numFmtId="4" fontId="14" fillId="0" borderId="26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5" fontId="0" fillId="0" borderId="0" xfId="0" applyNumberFormat="1"/>
    <xf numFmtId="2" fontId="0" fillId="5" borderId="26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13" fillId="4" borderId="28" xfId="0" applyFont="1" applyFill="1" applyBorder="1" applyAlignment="1">
      <alignment horizontal="center" vertical="center" wrapText="1"/>
    </xf>
    <xf numFmtId="2" fontId="0" fillId="5" borderId="29" xfId="0" applyNumberForma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center" vertical="center" wrapText="1"/>
    </xf>
    <xf numFmtId="165" fontId="13" fillId="6" borderId="11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165" fontId="13" fillId="6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5" borderId="29" xfId="0" applyFill="1" applyBorder="1" applyAlignment="1">
      <alignment horizontal="center" vertical="center"/>
    </xf>
    <xf numFmtId="0" fontId="13" fillId="4" borderId="35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left" vertical="center" wrapText="1"/>
    </xf>
    <xf numFmtId="0" fontId="13" fillId="4" borderId="36" xfId="0" applyFont="1" applyFill="1" applyBorder="1" applyAlignment="1">
      <alignment horizontal="left" vertical="center" wrapText="1"/>
    </xf>
    <xf numFmtId="0" fontId="13" fillId="4" borderId="33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27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/>
    </xf>
    <xf numFmtId="0" fontId="0" fillId="0" borderId="0" xfId="0" applyAlignment="1"/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3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H12" sqref="AH12"/>
    </sheetView>
  </sheetViews>
  <sheetFormatPr defaultRowHeight="12.75" x14ac:dyDescent="0.2"/>
  <cols>
    <col min="1" max="1" width="11.5703125" style="1" customWidth="1"/>
    <col min="2" max="29" width="18.7109375" style="45" customWidth="1"/>
    <col min="30" max="33" width="18.7109375" style="45" hidden="1" customWidth="1"/>
    <col min="34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34" t="s">
        <v>36</v>
      </c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Устюжна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35" t="s">
        <v>37</v>
      </c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1" t="s">
        <v>65</v>
      </c>
      <c r="AC6" s="106"/>
      <c r="AD6" s="94" t="s">
        <v>68</v>
      </c>
      <c r="AE6" s="94" t="s">
        <v>69</v>
      </c>
      <c r="AF6" s="94" t="s">
        <v>70</v>
      </c>
      <c r="AG6" s="94" t="s">
        <v>71</v>
      </c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1.68</v>
      </c>
      <c r="C7" s="73">
        <v>3.44</v>
      </c>
      <c r="D7" s="73">
        <v>0.14400000000000002</v>
      </c>
      <c r="E7" s="73">
        <v>1296</v>
      </c>
      <c r="F7" s="73">
        <v>1508</v>
      </c>
      <c r="G7" s="73">
        <v>49</v>
      </c>
      <c r="H7" s="73">
        <v>728.80000000000007</v>
      </c>
      <c r="I7" s="73">
        <v>728</v>
      </c>
      <c r="J7" s="73">
        <v>555.6</v>
      </c>
      <c r="K7" s="73">
        <v>556.20000000000005</v>
      </c>
      <c r="L7" s="73">
        <v>97.65</v>
      </c>
      <c r="M7" s="73">
        <v>57</v>
      </c>
      <c r="N7" s="73">
        <v>128</v>
      </c>
      <c r="O7" s="73">
        <v>51.4</v>
      </c>
      <c r="P7" s="73">
        <v>209</v>
      </c>
      <c r="Q7" s="73">
        <v>158.4</v>
      </c>
      <c r="R7" s="73">
        <v>161.4</v>
      </c>
      <c r="S7" s="73">
        <v>614.4</v>
      </c>
      <c r="T7" s="73">
        <v>615.20000000000005</v>
      </c>
      <c r="U7" s="73">
        <v>0</v>
      </c>
      <c r="V7" s="73">
        <v>0</v>
      </c>
      <c r="W7" s="73">
        <v>1548.8</v>
      </c>
      <c r="X7" s="73">
        <v>1867.8</v>
      </c>
      <c r="Y7" s="73">
        <v>17912.400000000001</v>
      </c>
      <c r="Z7" s="73">
        <v>0</v>
      </c>
      <c r="AA7" s="73">
        <v>0</v>
      </c>
      <c r="AB7" s="74">
        <v>21628.2</v>
      </c>
      <c r="AC7" s="105"/>
      <c r="AD7" s="97">
        <v>152</v>
      </c>
      <c r="AE7" s="97">
        <v>141.30000000000001</v>
      </c>
      <c r="AF7" s="97">
        <v>32.1</v>
      </c>
      <c r="AG7" s="97">
        <v>217.20000000000002</v>
      </c>
    </row>
    <row r="8" spans="1:54" x14ac:dyDescent="0.2">
      <c r="A8" s="75" t="s">
        <v>4</v>
      </c>
      <c r="B8" s="76">
        <v>1.72</v>
      </c>
      <c r="C8" s="76">
        <v>3.3200000000000003</v>
      </c>
      <c r="D8" s="76">
        <v>5.8000000000000003E-2</v>
      </c>
      <c r="E8" s="76">
        <v>1192</v>
      </c>
      <c r="F8" s="76">
        <v>1350</v>
      </c>
      <c r="G8" s="76">
        <v>51.2</v>
      </c>
      <c r="H8" s="76">
        <v>645.6</v>
      </c>
      <c r="I8" s="76">
        <v>646</v>
      </c>
      <c r="J8" s="76">
        <v>458.40000000000003</v>
      </c>
      <c r="K8" s="76">
        <v>458.40000000000003</v>
      </c>
      <c r="L8" s="76">
        <v>88.65</v>
      </c>
      <c r="M8" s="76">
        <v>80</v>
      </c>
      <c r="N8" s="76">
        <v>122.60000000000001</v>
      </c>
      <c r="O8" s="76">
        <v>41.4</v>
      </c>
      <c r="P8" s="76">
        <v>170.8</v>
      </c>
      <c r="Q8" s="76">
        <v>158.80000000000001</v>
      </c>
      <c r="R8" s="76">
        <v>158.80000000000001</v>
      </c>
      <c r="S8" s="76">
        <v>571.20000000000005</v>
      </c>
      <c r="T8" s="76">
        <v>570.4</v>
      </c>
      <c r="U8" s="76">
        <v>0</v>
      </c>
      <c r="V8" s="76">
        <v>0</v>
      </c>
      <c r="W8" s="76">
        <v>1434.4</v>
      </c>
      <c r="X8" s="76">
        <v>1674.2</v>
      </c>
      <c r="Y8" s="76">
        <v>17424</v>
      </c>
      <c r="Z8" s="76">
        <v>0</v>
      </c>
      <c r="AA8" s="76">
        <v>0</v>
      </c>
      <c r="AB8" s="77">
        <v>20829.600000000002</v>
      </c>
      <c r="AC8" s="105"/>
      <c r="AD8" s="100">
        <v>130.80000000000001</v>
      </c>
      <c r="AE8" s="100">
        <v>129.30000000000001</v>
      </c>
      <c r="AF8" s="100">
        <v>31.2</v>
      </c>
      <c r="AG8" s="100">
        <v>207.3</v>
      </c>
    </row>
    <row r="9" spans="1:54" x14ac:dyDescent="0.2">
      <c r="A9" s="75" t="s">
        <v>5</v>
      </c>
      <c r="B9" s="76">
        <v>1.72</v>
      </c>
      <c r="C9" s="76">
        <v>3.36</v>
      </c>
      <c r="D9" s="76">
        <v>0.128</v>
      </c>
      <c r="E9" s="76">
        <v>1042</v>
      </c>
      <c r="F9" s="76">
        <v>1242</v>
      </c>
      <c r="G9" s="76">
        <v>47.4</v>
      </c>
      <c r="H9" s="76">
        <v>592.80000000000007</v>
      </c>
      <c r="I9" s="76">
        <v>592</v>
      </c>
      <c r="J9" s="76">
        <v>403.2</v>
      </c>
      <c r="K9" s="76">
        <v>403.8</v>
      </c>
      <c r="L9" s="76">
        <v>84.75</v>
      </c>
      <c r="M9" s="76">
        <v>38.800000000000004</v>
      </c>
      <c r="N9" s="76">
        <v>115.4</v>
      </c>
      <c r="O9" s="76">
        <v>35.4</v>
      </c>
      <c r="P9" s="76">
        <v>141.4</v>
      </c>
      <c r="Q9" s="76">
        <v>139.6</v>
      </c>
      <c r="R9" s="76">
        <v>152</v>
      </c>
      <c r="S9" s="76">
        <v>539.20000000000005</v>
      </c>
      <c r="T9" s="76">
        <v>539.6</v>
      </c>
      <c r="U9" s="76">
        <v>0</v>
      </c>
      <c r="V9" s="76">
        <v>0</v>
      </c>
      <c r="W9" s="76">
        <v>1298</v>
      </c>
      <c r="X9" s="76">
        <v>1564.2</v>
      </c>
      <c r="Y9" s="76">
        <v>16856.400000000001</v>
      </c>
      <c r="Z9" s="76">
        <v>0</v>
      </c>
      <c r="AA9" s="76">
        <v>0</v>
      </c>
      <c r="AB9" s="77">
        <v>19984.8</v>
      </c>
      <c r="AC9" s="105"/>
      <c r="AD9" s="100">
        <v>128.80000000000001</v>
      </c>
      <c r="AE9" s="100">
        <v>126.3</v>
      </c>
      <c r="AF9" s="100">
        <v>29.7</v>
      </c>
      <c r="AG9" s="100">
        <v>219</v>
      </c>
    </row>
    <row r="10" spans="1:54" s="112" customFormat="1" x14ac:dyDescent="0.2">
      <c r="A10" s="107" t="s">
        <v>6</v>
      </c>
      <c r="B10" s="108">
        <v>1.68</v>
      </c>
      <c r="C10" s="108">
        <v>3.3200000000000003</v>
      </c>
      <c r="D10" s="108">
        <v>5.8000000000000003E-2</v>
      </c>
      <c r="E10" s="108">
        <v>1008</v>
      </c>
      <c r="F10" s="108">
        <v>1196</v>
      </c>
      <c r="G10" s="108">
        <v>39</v>
      </c>
      <c r="H10" s="108">
        <v>560</v>
      </c>
      <c r="I10" s="108">
        <v>560.80000000000007</v>
      </c>
      <c r="J10" s="108">
        <v>405.6</v>
      </c>
      <c r="K10" s="108">
        <v>405</v>
      </c>
      <c r="L10" s="108">
        <v>83.850000000000009</v>
      </c>
      <c r="M10" s="108">
        <v>37</v>
      </c>
      <c r="N10" s="108">
        <v>113.8</v>
      </c>
      <c r="O10" s="108">
        <v>33.6</v>
      </c>
      <c r="P10" s="108">
        <v>140.4</v>
      </c>
      <c r="Q10" s="108">
        <v>149</v>
      </c>
      <c r="R10" s="108">
        <v>138.6</v>
      </c>
      <c r="S10" s="108">
        <v>506.40000000000003</v>
      </c>
      <c r="T10" s="108">
        <v>506.40000000000003</v>
      </c>
      <c r="U10" s="108">
        <v>0</v>
      </c>
      <c r="V10" s="108">
        <v>0</v>
      </c>
      <c r="W10" s="108">
        <v>1251.8</v>
      </c>
      <c r="X10" s="108">
        <v>1515.8</v>
      </c>
      <c r="Y10" s="108">
        <v>17001.599999999999</v>
      </c>
      <c r="Z10" s="108">
        <v>0</v>
      </c>
      <c r="AA10" s="108">
        <v>0</v>
      </c>
      <c r="AB10" s="109">
        <v>20064</v>
      </c>
      <c r="AC10" s="110"/>
      <c r="AD10" s="108">
        <v>129.19999999999999</v>
      </c>
      <c r="AE10" s="108">
        <v>129</v>
      </c>
      <c r="AF10" s="108">
        <v>27.6</v>
      </c>
      <c r="AG10" s="108">
        <v>210</v>
      </c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</row>
    <row r="11" spans="1:54" x14ac:dyDescent="0.2">
      <c r="A11" s="75" t="s">
        <v>7</v>
      </c>
      <c r="B11" s="76">
        <v>1.68</v>
      </c>
      <c r="C11" s="76">
        <v>3.16</v>
      </c>
      <c r="D11" s="76">
        <v>0.159</v>
      </c>
      <c r="E11" s="76">
        <v>1056</v>
      </c>
      <c r="F11" s="76">
        <v>1212</v>
      </c>
      <c r="G11" s="76">
        <v>44.1</v>
      </c>
      <c r="H11" s="76">
        <v>565.6</v>
      </c>
      <c r="I11" s="76">
        <v>565.20000000000005</v>
      </c>
      <c r="J11" s="76">
        <v>405.6</v>
      </c>
      <c r="K11" s="76">
        <v>405</v>
      </c>
      <c r="L11" s="76">
        <v>138.45000000000002</v>
      </c>
      <c r="M11" s="76">
        <v>38.4</v>
      </c>
      <c r="N11" s="76">
        <v>123.4</v>
      </c>
      <c r="O11" s="76">
        <v>51.6</v>
      </c>
      <c r="P11" s="76">
        <v>132.80000000000001</v>
      </c>
      <c r="Q11" s="76">
        <v>139.80000000000001</v>
      </c>
      <c r="R11" s="76">
        <v>135.19999999999999</v>
      </c>
      <c r="S11" s="76">
        <v>500</v>
      </c>
      <c r="T11" s="76">
        <v>499.6</v>
      </c>
      <c r="U11" s="76">
        <v>0</v>
      </c>
      <c r="V11" s="76">
        <v>0</v>
      </c>
      <c r="W11" s="76">
        <v>1322.2</v>
      </c>
      <c r="X11" s="76">
        <v>1570.8</v>
      </c>
      <c r="Y11" s="76">
        <v>16381.2</v>
      </c>
      <c r="Z11" s="76">
        <v>0</v>
      </c>
      <c r="AA11" s="76">
        <v>0</v>
      </c>
      <c r="AB11" s="77">
        <v>19555.8</v>
      </c>
      <c r="AC11" s="105"/>
      <c r="AD11" s="100">
        <v>129.6</v>
      </c>
      <c r="AE11" s="100">
        <v>162</v>
      </c>
      <c r="AF11" s="100">
        <v>29.7</v>
      </c>
      <c r="AG11" s="100">
        <v>228.6</v>
      </c>
    </row>
    <row r="12" spans="1:54" x14ac:dyDescent="0.2">
      <c r="A12" s="75" t="s">
        <v>8</v>
      </c>
      <c r="B12" s="76">
        <v>1.68</v>
      </c>
      <c r="C12" s="76">
        <v>2.64</v>
      </c>
      <c r="D12" s="76">
        <v>5.9000000000000004E-2</v>
      </c>
      <c r="E12" s="76">
        <v>1138</v>
      </c>
      <c r="F12" s="76">
        <v>1364</v>
      </c>
      <c r="G12" s="76">
        <v>44.6</v>
      </c>
      <c r="H12" s="76">
        <v>602.4</v>
      </c>
      <c r="I12" s="76">
        <v>602.80000000000007</v>
      </c>
      <c r="J12" s="76">
        <v>432</v>
      </c>
      <c r="K12" s="76">
        <v>432.6</v>
      </c>
      <c r="L12" s="76">
        <v>164.4</v>
      </c>
      <c r="M12" s="76">
        <v>38</v>
      </c>
      <c r="N12" s="76">
        <v>211.8</v>
      </c>
      <c r="O12" s="76">
        <v>75.2</v>
      </c>
      <c r="P12" s="76">
        <v>148.20000000000002</v>
      </c>
      <c r="Q12" s="76">
        <v>142.20000000000002</v>
      </c>
      <c r="R12" s="76">
        <v>146.20000000000002</v>
      </c>
      <c r="S12" s="76">
        <v>502.40000000000003</v>
      </c>
      <c r="T12" s="76">
        <v>502.8</v>
      </c>
      <c r="U12" s="76">
        <v>0</v>
      </c>
      <c r="V12" s="76">
        <v>0</v>
      </c>
      <c r="W12" s="76">
        <v>1487.2</v>
      </c>
      <c r="X12" s="76">
        <v>1755.6000000000001</v>
      </c>
      <c r="Y12" s="76">
        <v>16566</v>
      </c>
      <c r="Z12" s="76">
        <v>0</v>
      </c>
      <c r="AA12" s="76">
        <v>0</v>
      </c>
      <c r="AB12" s="77">
        <v>20090.400000000001</v>
      </c>
      <c r="AC12" s="105"/>
      <c r="AD12" s="100">
        <v>153</v>
      </c>
      <c r="AE12" s="100">
        <v>169.5</v>
      </c>
      <c r="AF12" s="100">
        <v>32.700000000000003</v>
      </c>
      <c r="AG12" s="100">
        <v>314.10000000000002</v>
      </c>
    </row>
    <row r="13" spans="1:54" x14ac:dyDescent="0.2">
      <c r="A13" s="75" t="s">
        <v>9</v>
      </c>
      <c r="B13" s="76">
        <v>1.72</v>
      </c>
      <c r="C13" s="76">
        <v>2.84</v>
      </c>
      <c r="D13" s="76">
        <v>5.8000000000000003E-2</v>
      </c>
      <c r="E13" s="76">
        <v>1364</v>
      </c>
      <c r="F13" s="76">
        <v>1712</v>
      </c>
      <c r="G13" s="76">
        <v>48.4</v>
      </c>
      <c r="H13" s="76">
        <v>748.80000000000007</v>
      </c>
      <c r="I13" s="76">
        <v>748.80000000000007</v>
      </c>
      <c r="J13" s="76">
        <v>610.80000000000007</v>
      </c>
      <c r="K13" s="76">
        <v>610.80000000000007</v>
      </c>
      <c r="L13" s="76">
        <v>154.80000000000001</v>
      </c>
      <c r="M13" s="76">
        <v>49.800000000000004</v>
      </c>
      <c r="N13" s="76">
        <v>246.20000000000002</v>
      </c>
      <c r="O13" s="76">
        <v>86.8</v>
      </c>
      <c r="P13" s="76">
        <v>189.4</v>
      </c>
      <c r="Q13" s="76">
        <v>177.20000000000002</v>
      </c>
      <c r="R13" s="76">
        <v>214.6</v>
      </c>
      <c r="S13" s="76">
        <v>560</v>
      </c>
      <c r="T13" s="76">
        <v>560.4</v>
      </c>
      <c r="U13" s="76">
        <v>0</v>
      </c>
      <c r="V13" s="76">
        <v>0</v>
      </c>
      <c r="W13" s="76">
        <v>1782</v>
      </c>
      <c r="X13" s="76">
        <v>2206.6</v>
      </c>
      <c r="Y13" s="76">
        <v>16797</v>
      </c>
      <c r="Z13" s="76">
        <v>0</v>
      </c>
      <c r="AA13" s="76">
        <v>0</v>
      </c>
      <c r="AB13" s="77">
        <v>21093.600000000002</v>
      </c>
      <c r="AC13" s="105"/>
      <c r="AD13" s="100">
        <v>223.20000000000002</v>
      </c>
      <c r="AE13" s="100">
        <v>201.6</v>
      </c>
      <c r="AF13" s="100">
        <v>33.9</v>
      </c>
      <c r="AG13" s="100">
        <v>380.40000000000003</v>
      </c>
    </row>
    <row r="14" spans="1:54" x14ac:dyDescent="0.2">
      <c r="A14" s="75" t="s">
        <v>10</v>
      </c>
      <c r="B14" s="76">
        <v>1.76</v>
      </c>
      <c r="C14" s="76">
        <v>2.8000000000000003</v>
      </c>
      <c r="D14" s="76">
        <v>0.13900000000000001</v>
      </c>
      <c r="E14" s="76">
        <v>1588</v>
      </c>
      <c r="F14" s="76">
        <v>2130</v>
      </c>
      <c r="G14" s="76">
        <v>48.800000000000004</v>
      </c>
      <c r="H14" s="76">
        <v>890.4</v>
      </c>
      <c r="I14" s="76">
        <v>890.4</v>
      </c>
      <c r="J14" s="76">
        <v>824.4</v>
      </c>
      <c r="K14" s="76">
        <v>823.80000000000007</v>
      </c>
      <c r="L14" s="76">
        <v>145.65</v>
      </c>
      <c r="M14" s="76">
        <v>55.6</v>
      </c>
      <c r="N14" s="76">
        <v>244.6</v>
      </c>
      <c r="O14" s="76">
        <v>103.2</v>
      </c>
      <c r="P14" s="76">
        <v>244.8</v>
      </c>
      <c r="Q14" s="76">
        <v>207</v>
      </c>
      <c r="R14" s="76">
        <v>296.40000000000003</v>
      </c>
      <c r="S14" s="76">
        <v>666.4</v>
      </c>
      <c r="T14" s="76">
        <v>666</v>
      </c>
      <c r="U14" s="76">
        <v>0</v>
      </c>
      <c r="V14" s="76">
        <v>0</v>
      </c>
      <c r="W14" s="76">
        <v>2072.4</v>
      </c>
      <c r="X14" s="76">
        <v>2741.2000000000003</v>
      </c>
      <c r="Y14" s="76">
        <v>17912.400000000001</v>
      </c>
      <c r="Z14" s="76">
        <v>0</v>
      </c>
      <c r="AA14" s="76">
        <v>0</v>
      </c>
      <c r="AB14" s="77">
        <v>23060.400000000001</v>
      </c>
      <c r="AC14" s="105"/>
      <c r="AD14" s="100">
        <v>272.2</v>
      </c>
      <c r="AE14" s="100">
        <v>266.7</v>
      </c>
      <c r="AF14" s="100">
        <v>40.200000000000003</v>
      </c>
      <c r="AG14" s="100">
        <v>449.1</v>
      </c>
    </row>
    <row r="15" spans="1:54" x14ac:dyDescent="0.2">
      <c r="A15" s="75" t="s">
        <v>11</v>
      </c>
      <c r="B15" s="76">
        <v>1.68</v>
      </c>
      <c r="C15" s="76">
        <v>2.7600000000000002</v>
      </c>
      <c r="D15" s="76">
        <v>5.8000000000000003E-2</v>
      </c>
      <c r="E15" s="76">
        <v>1842</v>
      </c>
      <c r="F15" s="76">
        <v>2290</v>
      </c>
      <c r="G15" s="76">
        <v>69</v>
      </c>
      <c r="H15" s="76">
        <v>1067.2</v>
      </c>
      <c r="I15" s="76">
        <v>1067.2</v>
      </c>
      <c r="J15" s="76">
        <v>813.6</v>
      </c>
      <c r="K15" s="76">
        <v>813.6</v>
      </c>
      <c r="L15" s="76">
        <v>161.85</v>
      </c>
      <c r="M15" s="76">
        <v>74.2</v>
      </c>
      <c r="N15" s="76">
        <v>287</v>
      </c>
      <c r="O15" s="76">
        <v>73.600000000000009</v>
      </c>
      <c r="P15" s="76">
        <v>254.20000000000002</v>
      </c>
      <c r="Q15" s="76">
        <v>221</v>
      </c>
      <c r="R15" s="76">
        <v>266</v>
      </c>
      <c r="S15" s="76">
        <v>857.6</v>
      </c>
      <c r="T15" s="76">
        <v>857.6</v>
      </c>
      <c r="U15" s="76">
        <v>0</v>
      </c>
      <c r="V15" s="76">
        <v>0</v>
      </c>
      <c r="W15" s="76">
        <v>2378.2000000000003</v>
      </c>
      <c r="X15" s="76">
        <v>2904</v>
      </c>
      <c r="Y15" s="76">
        <v>18988.2</v>
      </c>
      <c r="Z15" s="76">
        <v>0</v>
      </c>
      <c r="AA15" s="76">
        <v>0</v>
      </c>
      <c r="AB15" s="77">
        <v>24631.200000000001</v>
      </c>
      <c r="AC15" s="105"/>
      <c r="AD15" s="100">
        <v>272.39999999999998</v>
      </c>
      <c r="AE15" s="100">
        <v>265.8</v>
      </c>
      <c r="AF15" s="100">
        <v>40.200000000000003</v>
      </c>
      <c r="AG15" s="100">
        <v>500.40000000000003</v>
      </c>
    </row>
    <row r="16" spans="1:54" s="112" customFormat="1" x14ac:dyDescent="0.2">
      <c r="A16" s="107" t="s">
        <v>12</v>
      </c>
      <c r="B16" s="108">
        <v>1.72</v>
      </c>
      <c r="C16" s="108">
        <v>2.7600000000000002</v>
      </c>
      <c r="D16" s="108">
        <v>0.124</v>
      </c>
      <c r="E16" s="108">
        <v>1976</v>
      </c>
      <c r="F16" s="108">
        <v>2362</v>
      </c>
      <c r="G16" s="108">
        <v>74.8</v>
      </c>
      <c r="H16" s="108">
        <v>1118.4000000000001</v>
      </c>
      <c r="I16" s="108">
        <v>1118.8</v>
      </c>
      <c r="J16" s="108">
        <v>762</v>
      </c>
      <c r="K16" s="108">
        <v>762.6</v>
      </c>
      <c r="L16" s="108">
        <v>145.80000000000001</v>
      </c>
      <c r="M16" s="108">
        <v>127.8</v>
      </c>
      <c r="N16" s="108">
        <v>283.2</v>
      </c>
      <c r="O16" s="108">
        <v>84.8</v>
      </c>
      <c r="P16" s="108">
        <v>272.60000000000002</v>
      </c>
      <c r="Q16" s="108">
        <v>242.6</v>
      </c>
      <c r="R16" s="108">
        <v>300.60000000000002</v>
      </c>
      <c r="S16" s="108">
        <v>937.6</v>
      </c>
      <c r="T16" s="108">
        <v>937.6</v>
      </c>
      <c r="U16" s="108">
        <v>0</v>
      </c>
      <c r="V16" s="108">
        <v>0</v>
      </c>
      <c r="W16" s="108">
        <v>2457.4</v>
      </c>
      <c r="X16" s="108">
        <v>2939.2000000000003</v>
      </c>
      <c r="Y16" s="108">
        <v>19503</v>
      </c>
      <c r="Z16" s="108">
        <v>0</v>
      </c>
      <c r="AA16" s="108">
        <v>0</v>
      </c>
      <c r="AB16" s="109">
        <v>25278</v>
      </c>
      <c r="AC16" s="110"/>
      <c r="AD16" s="108">
        <v>276</v>
      </c>
      <c r="AE16" s="108">
        <v>235.8</v>
      </c>
      <c r="AF16" s="108">
        <v>36</v>
      </c>
      <c r="AG16" s="108">
        <v>443.40000000000003</v>
      </c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111"/>
      <c r="AU16" s="111"/>
      <c r="AV16" s="111"/>
      <c r="AW16" s="111"/>
      <c r="AX16" s="111"/>
      <c r="AY16" s="111"/>
      <c r="AZ16" s="111"/>
      <c r="BA16" s="111"/>
      <c r="BB16" s="111"/>
    </row>
    <row r="17" spans="1:54" x14ac:dyDescent="0.2">
      <c r="A17" s="75" t="s">
        <v>13</v>
      </c>
      <c r="B17" s="76">
        <v>1.76</v>
      </c>
      <c r="C17" s="76">
        <v>2.68</v>
      </c>
      <c r="D17" s="76">
        <v>5.7000000000000002E-2</v>
      </c>
      <c r="E17" s="76">
        <v>1932</v>
      </c>
      <c r="F17" s="76">
        <v>2324</v>
      </c>
      <c r="G17" s="76">
        <v>74.5</v>
      </c>
      <c r="H17" s="76">
        <v>1156</v>
      </c>
      <c r="I17" s="76">
        <v>1156</v>
      </c>
      <c r="J17" s="76">
        <v>762</v>
      </c>
      <c r="K17" s="76">
        <v>762</v>
      </c>
      <c r="L17" s="76">
        <v>148.05000000000001</v>
      </c>
      <c r="M17" s="76">
        <v>85.8</v>
      </c>
      <c r="N17" s="76">
        <v>232.8</v>
      </c>
      <c r="O17" s="76">
        <v>71.600000000000009</v>
      </c>
      <c r="P17" s="76">
        <v>259</v>
      </c>
      <c r="Q17" s="76">
        <v>216.8</v>
      </c>
      <c r="R17" s="76">
        <v>302.2</v>
      </c>
      <c r="S17" s="76">
        <v>960</v>
      </c>
      <c r="T17" s="76">
        <v>960.4</v>
      </c>
      <c r="U17" s="76">
        <v>0</v>
      </c>
      <c r="V17" s="76">
        <v>0</v>
      </c>
      <c r="W17" s="76">
        <v>2332</v>
      </c>
      <c r="X17" s="76">
        <v>2915</v>
      </c>
      <c r="Y17" s="76">
        <v>21615</v>
      </c>
      <c r="Z17" s="76">
        <v>0</v>
      </c>
      <c r="AA17" s="76">
        <v>0</v>
      </c>
      <c r="AB17" s="77">
        <v>27271.200000000001</v>
      </c>
      <c r="AC17" s="105"/>
      <c r="AD17" s="100">
        <v>257</v>
      </c>
      <c r="AE17" s="100">
        <v>267.60000000000002</v>
      </c>
      <c r="AF17" s="100">
        <v>36.6</v>
      </c>
      <c r="AG17" s="100">
        <v>364.8</v>
      </c>
    </row>
    <row r="18" spans="1:54" x14ac:dyDescent="0.2">
      <c r="A18" s="75" t="s">
        <v>14</v>
      </c>
      <c r="B18" s="76">
        <v>1.8</v>
      </c>
      <c r="C18" s="76">
        <v>2.92</v>
      </c>
      <c r="D18" s="76">
        <v>0.23100000000000001</v>
      </c>
      <c r="E18" s="76">
        <v>1844</v>
      </c>
      <c r="F18" s="76">
        <v>2416</v>
      </c>
      <c r="G18" s="76">
        <v>73.100000000000009</v>
      </c>
      <c r="H18" s="76">
        <v>1093.5999999999999</v>
      </c>
      <c r="I18" s="76">
        <v>1092.8</v>
      </c>
      <c r="J18" s="76">
        <v>757.2</v>
      </c>
      <c r="K18" s="76">
        <v>757.80000000000007</v>
      </c>
      <c r="L18" s="76">
        <v>149.1</v>
      </c>
      <c r="M18" s="76">
        <v>78.2</v>
      </c>
      <c r="N18" s="76">
        <v>207</v>
      </c>
      <c r="O18" s="76">
        <v>101.60000000000001</v>
      </c>
      <c r="P18" s="76">
        <v>254</v>
      </c>
      <c r="Q18" s="76">
        <v>201</v>
      </c>
      <c r="R18" s="76">
        <v>336.8</v>
      </c>
      <c r="S18" s="76">
        <v>1020.8000000000001</v>
      </c>
      <c r="T18" s="76">
        <v>1020.8000000000001</v>
      </c>
      <c r="U18" s="76">
        <v>0</v>
      </c>
      <c r="V18" s="76">
        <v>0</v>
      </c>
      <c r="W18" s="76">
        <v>2211</v>
      </c>
      <c r="X18" s="76">
        <v>2987.6</v>
      </c>
      <c r="Y18" s="76">
        <v>21582</v>
      </c>
      <c r="Z18" s="76">
        <v>0</v>
      </c>
      <c r="AA18" s="76">
        <v>0</v>
      </c>
      <c r="AB18" s="77">
        <v>27172.2</v>
      </c>
      <c r="AC18" s="105"/>
      <c r="AD18" s="100">
        <v>247.6</v>
      </c>
      <c r="AE18" s="100">
        <v>247.5</v>
      </c>
      <c r="AF18" s="100">
        <v>42.9</v>
      </c>
      <c r="AG18" s="100">
        <v>332.1</v>
      </c>
    </row>
    <row r="19" spans="1:54" x14ac:dyDescent="0.2">
      <c r="A19" s="75" t="s">
        <v>15</v>
      </c>
      <c r="B19" s="76">
        <v>1.8</v>
      </c>
      <c r="C19" s="76">
        <v>2.7600000000000002</v>
      </c>
      <c r="D19" s="76">
        <v>0.112</v>
      </c>
      <c r="E19" s="76">
        <v>1864</v>
      </c>
      <c r="F19" s="76">
        <v>2282</v>
      </c>
      <c r="G19" s="76">
        <v>53.2</v>
      </c>
      <c r="H19" s="76">
        <v>1095.2</v>
      </c>
      <c r="I19" s="76">
        <v>1095.2</v>
      </c>
      <c r="J19" s="76">
        <v>734.4</v>
      </c>
      <c r="K19" s="76">
        <v>733.80000000000007</v>
      </c>
      <c r="L19" s="76">
        <v>201</v>
      </c>
      <c r="M19" s="76">
        <v>65.400000000000006</v>
      </c>
      <c r="N19" s="76">
        <v>222.8</v>
      </c>
      <c r="O19" s="76">
        <v>106.4</v>
      </c>
      <c r="P19" s="76">
        <v>266.8</v>
      </c>
      <c r="Q19" s="76">
        <v>189.4</v>
      </c>
      <c r="R19" s="76">
        <v>188.4</v>
      </c>
      <c r="S19" s="76">
        <v>1036.8</v>
      </c>
      <c r="T19" s="76">
        <v>1037.2</v>
      </c>
      <c r="U19" s="76">
        <v>0</v>
      </c>
      <c r="V19" s="76">
        <v>0</v>
      </c>
      <c r="W19" s="76">
        <v>2239.6</v>
      </c>
      <c r="X19" s="76">
        <v>2811.6</v>
      </c>
      <c r="Y19" s="76">
        <v>22387.200000000001</v>
      </c>
      <c r="Z19" s="76">
        <v>0</v>
      </c>
      <c r="AA19" s="76">
        <v>0</v>
      </c>
      <c r="AB19" s="77">
        <v>27832.2</v>
      </c>
      <c r="AC19" s="105"/>
      <c r="AD19" s="100">
        <v>223</v>
      </c>
      <c r="AE19" s="100">
        <v>235.8</v>
      </c>
      <c r="AF19" s="100">
        <v>39.300000000000004</v>
      </c>
      <c r="AG19" s="100">
        <v>337.8</v>
      </c>
    </row>
    <row r="20" spans="1:54" x14ac:dyDescent="0.2">
      <c r="A20" s="75" t="s">
        <v>16</v>
      </c>
      <c r="B20" s="76">
        <v>1.76</v>
      </c>
      <c r="C20" s="76">
        <v>2.68</v>
      </c>
      <c r="D20" s="76">
        <v>1.1000000000000001E-2</v>
      </c>
      <c r="E20" s="76">
        <v>1996</v>
      </c>
      <c r="F20" s="76">
        <v>2466</v>
      </c>
      <c r="G20" s="76">
        <v>62.2</v>
      </c>
      <c r="H20" s="76">
        <v>1152.8</v>
      </c>
      <c r="I20" s="76">
        <v>1153.2</v>
      </c>
      <c r="J20" s="76">
        <v>752.4</v>
      </c>
      <c r="K20" s="76">
        <v>751.80000000000007</v>
      </c>
      <c r="L20" s="76">
        <v>199.8</v>
      </c>
      <c r="M20" s="76">
        <v>110</v>
      </c>
      <c r="N20" s="76">
        <v>224</v>
      </c>
      <c r="O20" s="76">
        <v>104.2</v>
      </c>
      <c r="P20" s="76">
        <v>269.8</v>
      </c>
      <c r="Q20" s="76">
        <v>206.8</v>
      </c>
      <c r="R20" s="76">
        <v>293.2</v>
      </c>
      <c r="S20" s="76">
        <v>1098.4000000000001</v>
      </c>
      <c r="T20" s="76">
        <v>1097.2</v>
      </c>
      <c r="U20" s="76">
        <v>0</v>
      </c>
      <c r="V20" s="76">
        <v>0</v>
      </c>
      <c r="W20" s="76">
        <v>2345.2000000000003</v>
      </c>
      <c r="X20" s="76">
        <v>3020.6</v>
      </c>
      <c r="Y20" s="76">
        <v>21819.600000000002</v>
      </c>
      <c r="Z20" s="76">
        <v>0</v>
      </c>
      <c r="AA20" s="76">
        <v>0</v>
      </c>
      <c r="AB20" s="77">
        <v>27594.600000000002</v>
      </c>
      <c r="AC20" s="105"/>
      <c r="AD20" s="100">
        <v>227.8</v>
      </c>
      <c r="AE20" s="100">
        <v>257.7</v>
      </c>
      <c r="AF20" s="100">
        <v>39.9</v>
      </c>
      <c r="AG20" s="100">
        <v>313.5</v>
      </c>
    </row>
    <row r="21" spans="1:54" x14ac:dyDescent="0.2">
      <c r="A21" s="75" t="s">
        <v>17</v>
      </c>
      <c r="B21" s="76">
        <v>1.76</v>
      </c>
      <c r="C21" s="76">
        <v>2.64</v>
      </c>
      <c r="D21" s="76">
        <v>1.1000000000000001E-2</v>
      </c>
      <c r="E21" s="76">
        <v>1892</v>
      </c>
      <c r="F21" s="76">
        <v>2338</v>
      </c>
      <c r="G21" s="76">
        <v>76.600000000000009</v>
      </c>
      <c r="H21" s="76">
        <v>1078.4000000000001</v>
      </c>
      <c r="I21" s="76">
        <v>1078.4000000000001</v>
      </c>
      <c r="J21" s="76">
        <v>711.6</v>
      </c>
      <c r="K21" s="76">
        <v>712.2</v>
      </c>
      <c r="L21" s="76">
        <v>169.65</v>
      </c>
      <c r="M21" s="76">
        <v>98.4</v>
      </c>
      <c r="N21" s="76">
        <v>230.20000000000002</v>
      </c>
      <c r="O21" s="76">
        <v>111.2</v>
      </c>
      <c r="P21" s="76">
        <v>262.60000000000002</v>
      </c>
      <c r="Q21" s="76">
        <v>212.20000000000002</v>
      </c>
      <c r="R21" s="76">
        <v>311.60000000000002</v>
      </c>
      <c r="S21" s="76">
        <v>980</v>
      </c>
      <c r="T21" s="76">
        <v>980.4</v>
      </c>
      <c r="U21" s="76">
        <v>0</v>
      </c>
      <c r="V21" s="76">
        <v>0</v>
      </c>
      <c r="W21" s="76">
        <v>2147.1999999999998</v>
      </c>
      <c r="X21" s="76">
        <v>2862.2000000000003</v>
      </c>
      <c r="Y21" s="76">
        <v>22136.400000000001</v>
      </c>
      <c r="Z21" s="76">
        <v>0</v>
      </c>
      <c r="AA21" s="76">
        <v>0</v>
      </c>
      <c r="AB21" s="77">
        <v>27555</v>
      </c>
      <c r="AC21" s="105"/>
      <c r="AD21" s="100">
        <v>211.6</v>
      </c>
      <c r="AE21" s="100">
        <v>245.1</v>
      </c>
      <c r="AF21" s="100">
        <v>37.5</v>
      </c>
      <c r="AG21" s="100">
        <v>219.9</v>
      </c>
    </row>
    <row r="22" spans="1:54" x14ac:dyDescent="0.2">
      <c r="A22" s="75" t="s">
        <v>18</v>
      </c>
      <c r="B22" s="76">
        <v>1.8</v>
      </c>
      <c r="C22" s="76">
        <v>2.8000000000000003</v>
      </c>
      <c r="D22" s="76">
        <v>0.11900000000000001</v>
      </c>
      <c r="E22" s="76">
        <v>1820</v>
      </c>
      <c r="F22" s="76">
        <v>2340</v>
      </c>
      <c r="G22" s="76">
        <v>68.5</v>
      </c>
      <c r="H22" s="76">
        <v>1064.8</v>
      </c>
      <c r="I22" s="76">
        <v>1064.8</v>
      </c>
      <c r="J22" s="76">
        <v>714</v>
      </c>
      <c r="K22" s="76">
        <v>714</v>
      </c>
      <c r="L22" s="76">
        <v>140.55000000000001</v>
      </c>
      <c r="M22" s="76">
        <v>85.600000000000009</v>
      </c>
      <c r="N22" s="76">
        <v>219.4</v>
      </c>
      <c r="O22" s="76">
        <v>121</v>
      </c>
      <c r="P22" s="76">
        <v>255.6</v>
      </c>
      <c r="Q22" s="76">
        <v>208</v>
      </c>
      <c r="R22" s="76">
        <v>312</v>
      </c>
      <c r="S22" s="76">
        <v>980</v>
      </c>
      <c r="T22" s="76">
        <v>979.6</v>
      </c>
      <c r="U22" s="76">
        <v>0</v>
      </c>
      <c r="V22" s="76">
        <v>0</v>
      </c>
      <c r="W22" s="76">
        <v>2101</v>
      </c>
      <c r="X22" s="76">
        <v>2857.8</v>
      </c>
      <c r="Y22" s="76">
        <v>21364.2</v>
      </c>
      <c r="Z22" s="76">
        <v>0</v>
      </c>
      <c r="AA22" s="76">
        <v>0</v>
      </c>
      <c r="AB22" s="77">
        <v>26716.799999999999</v>
      </c>
      <c r="AC22" s="105"/>
      <c r="AD22" s="100">
        <v>215.20000000000002</v>
      </c>
      <c r="AE22" s="100">
        <v>233.4</v>
      </c>
      <c r="AF22" s="100">
        <v>37.800000000000004</v>
      </c>
      <c r="AG22" s="100">
        <v>246.3</v>
      </c>
    </row>
    <row r="23" spans="1:54" x14ac:dyDescent="0.2">
      <c r="A23" s="75" t="s">
        <v>19</v>
      </c>
      <c r="B23" s="76">
        <v>1.84</v>
      </c>
      <c r="C23" s="76">
        <v>2.7600000000000002</v>
      </c>
      <c r="D23" s="76">
        <v>0.128</v>
      </c>
      <c r="E23" s="76">
        <v>1738</v>
      </c>
      <c r="F23" s="76">
        <v>2234</v>
      </c>
      <c r="G23" s="76">
        <v>77.400000000000006</v>
      </c>
      <c r="H23" s="76">
        <v>960</v>
      </c>
      <c r="I23" s="76">
        <v>960</v>
      </c>
      <c r="J23" s="76">
        <v>745.2</v>
      </c>
      <c r="K23" s="76">
        <v>745.80000000000007</v>
      </c>
      <c r="L23" s="76">
        <v>149.55000000000001</v>
      </c>
      <c r="M23" s="76">
        <v>83.600000000000009</v>
      </c>
      <c r="N23" s="76">
        <v>190</v>
      </c>
      <c r="O23" s="76">
        <v>106.4</v>
      </c>
      <c r="P23" s="76">
        <v>258.60000000000002</v>
      </c>
      <c r="Q23" s="76">
        <v>215.6</v>
      </c>
      <c r="R23" s="76">
        <v>289.2</v>
      </c>
      <c r="S23" s="76">
        <v>908.80000000000007</v>
      </c>
      <c r="T23" s="76">
        <v>909.2</v>
      </c>
      <c r="U23" s="76">
        <v>0</v>
      </c>
      <c r="V23" s="76">
        <v>0</v>
      </c>
      <c r="W23" s="76">
        <v>2136.1999999999998</v>
      </c>
      <c r="X23" s="76">
        <v>2741.2000000000003</v>
      </c>
      <c r="Y23" s="76">
        <v>20935.2</v>
      </c>
      <c r="Z23" s="76">
        <v>0</v>
      </c>
      <c r="AA23" s="76">
        <v>0</v>
      </c>
      <c r="AB23" s="77">
        <v>26208.600000000002</v>
      </c>
      <c r="AC23" s="105"/>
      <c r="AD23" s="100">
        <v>208.8</v>
      </c>
      <c r="AE23" s="100">
        <v>228.6</v>
      </c>
      <c r="AF23" s="100">
        <v>39.6</v>
      </c>
      <c r="AG23" s="100">
        <v>360</v>
      </c>
    </row>
    <row r="24" spans="1:54" x14ac:dyDescent="0.2">
      <c r="A24" s="75" t="s">
        <v>20</v>
      </c>
      <c r="B24" s="76">
        <v>1.84</v>
      </c>
      <c r="C24" s="76">
        <v>2.68</v>
      </c>
      <c r="D24" s="76">
        <v>2.7E-2</v>
      </c>
      <c r="E24" s="76">
        <v>1698</v>
      </c>
      <c r="F24" s="76">
        <v>2170</v>
      </c>
      <c r="G24" s="76">
        <v>79.2</v>
      </c>
      <c r="H24" s="76">
        <v>931.2</v>
      </c>
      <c r="I24" s="76">
        <v>930.80000000000007</v>
      </c>
      <c r="J24" s="76">
        <v>772.80000000000007</v>
      </c>
      <c r="K24" s="76">
        <v>772.2</v>
      </c>
      <c r="L24" s="76">
        <v>135.6</v>
      </c>
      <c r="M24" s="76">
        <v>104.60000000000001</v>
      </c>
      <c r="N24" s="76">
        <v>209.4</v>
      </c>
      <c r="O24" s="76">
        <v>67.599999999999994</v>
      </c>
      <c r="P24" s="76">
        <v>264</v>
      </c>
      <c r="Q24" s="76">
        <v>187.8</v>
      </c>
      <c r="R24" s="76">
        <v>264</v>
      </c>
      <c r="S24" s="76">
        <v>863.2</v>
      </c>
      <c r="T24" s="76">
        <v>863.2</v>
      </c>
      <c r="U24" s="76">
        <v>0</v>
      </c>
      <c r="V24" s="76">
        <v>0</v>
      </c>
      <c r="W24" s="76">
        <v>2118.6</v>
      </c>
      <c r="X24" s="76">
        <v>2679.6</v>
      </c>
      <c r="Y24" s="76">
        <v>19958.400000000001</v>
      </c>
      <c r="Z24" s="76">
        <v>0</v>
      </c>
      <c r="AA24" s="76">
        <v>0</v>
      </c>
      <c r="AB24" s="77">
        <v>25119.600000000002</v>
      </c>
      <c r="AC24" s="105"/>
      <c r="AD24" s="100">
        <v>235.8</v>
      </c>
      <c r="AE24" s="100">
        <v>202.5</v>
      </c>
      <c r="AF24" s="100">
        <v>41.7</v>
      </c>
      <c r="AG24" s="100">
        <v>385.2</v>
      </c>
    </row>
    <row r="25" spans="1:54" x14ac:dyDescent="0.2">
      <c r="A25" s="75" t="s">
        <v>21</v>
      </c>
      <c r="B25" s="76">
        <v>1.84</v>
      </c>
      <c r="C25" s="76">
        <v>2.52</v>
      </c>
      <c r="D25" s="76">
        <v>2.8000000000000001E-2</v>
      </c>
      <c r="E25" s="76">
        <v>1742</v>
      </c>
      <c r="F25" s="76">
        <v>2324</v>
      </c>
      <c r="G25" s="76">
        <v>61.9</v>
      </c>
      <c r="H25" s="76">
        <v>920.80000000000007</v>
      </c>
      <c r="I25" s="76">
        <v>921.2</v>
      </c>
      <c r="J25" s="76">
        <v>854.4</v>
      </c>
      <c r="K25" s="76">
        <v>854.4</v>
      </c>
      <c r="L25" s="76">
        <v>187.05</v>
      </c>
      <c r="M25" s="76">
        <v>80.400000000000006</v>
      </c>
      <c r="N25" s="76">
        <v>214.6</v>
      </c>
      <c r="O25" s="76">
        <v>66.400000000000006</v>
      </c>
      <c r="P25" s="76">
        <v>270.60000000000002</v>
      </c>
      <c r="Q25" s="76">
        <v>226.20000000000002</v>
      </c>
      <c r="R25" s="76">
        <v>202.6</v>
      </c>
      <c r="S25" s="76">
        <v>993.6</v>
      </c>
      <c r="T25" s="76">
        <v>993.6</v>
      </c>
      <c r="U25" s="76">
        <v>0</v>
      </c>
      <c r="V25" s="76">
        <v>0</v>
      </c>
      <c r="W25" s="76">
        <v>2219.8000000000002</v>
      </c>
      <c r="X25" s="76">
        <v>2855.6</v>
      </c>
      <c r="Y25" s="76">
        <v>19516.2</v>
      </c>
      <c r="Z25" s="76">
        <v>0</v>
      </c>
      <c r="AA25" s="76">
        <v>0</v>
      </c>
      <c r="AB25" s="77">
        <v>24961.200000000001</v>
      </c>
      <c r="AC25" s="105"/>
      <c r="AD25" s="100">
        <v>237.20000000000002</v>
      </c>
      <c r="AE25" s="100">
        <v>221.1</v>
      </c>
      <c r="AF25" s="100">
        <v>43.5</v>
      </c>
      <c r="AG25" s="100">
        <v>439.8</v>
      </c>
    </row>
    <row r="26" spans="1:54" x14ac:dyDescent="0.2">
      <c r="A26" s="75" t="s">
        <v>22</v>
      </c>
      <c r="B26" s="76">
        <v>1.8</v>
      </c>
      <c r="C26" s="76">
        <v>2.56</v>
      </c>
      <c r="D26" s="76">
        <v>2.8000000000000001E-2</v>
      </c>
      <c r="E26" s="76">
        <v>1768</v>
      </c>
      <c r="F26" s="76">
        <v>2310</v>
      </c>
      <c r="G26" s="76">
        <v>52.4</v>
      </c>
      <c r="H26" s="76">
        <v>924</v>
      </c>
      <c r="I26" s="76">
        <v>923.6</v>
      </c>
      <c r="J26" s="76">
        <v>849.6</v>
      </c>
      <c r="K26" s="76">
        <v>849.6</v>
      </c>
      <c r="L26" s="76">
        <v>209.55</v>
      </c>
      <c r="M26" s="76">
        <v>66.8</v>
      </c>
      <c r="N26" s="76">
        <v>246.20000000000002</v>
      </c>
      <c r="O26" s="76">
        <v>99.8</v>
      </c>
      <c r="P26" s="76">
        <v>293.40000000000003</v>
      </c>
      <c r="Q26" s="76">
        <v>227</v>
      </c>
      <c r="R26" s="76">
        <v>245</v>
      </c>
      <c r="S26" s="76">
        <v>875.2</v>
      </c>
      <c r="T26" s="76">
        <v>874.4</v>
      </c>
      <c r="U26" s="76">
        <v>0</v>
      </c>
      <c r="V26" s="76">
        <v>0</v>
      </c>
      <c r="W26" s="76">
        <v>2241.8000000000002</v>
      </c>
      <c r="X26" s="76">
        <v>2866.6</v>
      </c>
      <c r="Y26" s="76">
        <v>19694.400000000001</v>
      </c>
      <c r="Z26" s="76">
        <v>0</v>
      </c>
      <c r="AA26" s="76">
        <v>0</v>
      </c>
      <c r="AB26" s="77">
        <v>25185.600000000002</v>
      </c>
      <c r="AC26" s="105"/>
      <c r="AD26" s="100">
        <v>239.4</v>
      </c>
      <c r="AE26" s="100">
        <v>239.70000000000002</v>
      </c>
      <c r="AF26" s="100">
        <v>48.300000000000004</v>
      </c>
      <c r="AG26" s="100">
        <v>437.1</v>
      </c>
    </row>
    <row r="27" spans="1:54" x14ac:dyDescent="0.2">
      <c r="A27" s="75" t="s">
        <v>23</v>
      </c>
      <c r="B27" s="76">
        <v>1.72</v>
      </c>
      <c r="C27" s="76">
        <v>2.56</v>
      </c>
      <c r="D27" s="76">
        <v>9.9000000000000005E-2</v>
      </c>
      <c r="E27" s="76">
        <v>1802</v>
      </c>
      <c r="F27" s="76">
        <v>2328</v>
      </c>
      <c r="G27" s="76">
        <v>54.2</v>
      </c>
      <c r="H27" s="76">
        <v>918.4</v>
      </c>
      <c r="I27" s="76">
        <v>918.4</v>
      </c>
      <c r="J27" s="76">
        <v>910.80000000000007</v>
      </c>
      <c r="K27" s="76">
        <v>910.2</v>
      </c>
      <c r="L27" s="76">
        <v>193.20000000000002</v>
      </c>
      <c r="M27" s="76">
        <v>66</v>
      </c>
      <c r="N27" s="76">
        <v>204.20000000000002</v>
      </c>
      <c r="O27" s="76">
        <v>128.19999999999999</v>
      </c>
      <c r="P27" s="76">
        <v>311.60000000000002</v>
      </c>
      <c r="Q27" s="76">
        <v>263.60000000000002</v>
      </c>
      <c r="R27" s="76">
        <v>236</v>
      </c>
      <c r="S27" s="76">
        <v>855.2</v>
      </c>
      <c r="T27" s="76">
        <v>855.2</v>
      </c>
      <c r="U27" s="76">
        <v>0</v>
      </c>
      <c r="V27" s="76">
        <v>0</v>
      </c>
      <c r="W27" s="76">
        <v>2248.4</v>
      </c>
      <c r="X27" s="76">
        <v>2888.6</v>
      </c>
      <c r="Y27" s="76">
        <v>19938.600000000002</v>
      </c>
      <c r="Z27" s="76">
        <v>0</v>
      </c>
      <c r="AA27" s="76">
        <v>0</v>
      </c>
      <c r="AB27" s="77">
        <v>25456.2</v>
      </c>
      <c r="AC27" s="105"/>
      <c r="AD27" s="100">
        <v>245.4</v>
      </c>
      <c r="AE27" s="100">
        <v>236.4</v>
      </c>
      <c r="AF27" s="100">
        <v>47.7</v>
      </c>
      <c r="AG27" s="100">
        <v>409.8</v>
      </c>
    </row>
    <row r="28" spans="1:54" s="112" customFormat="1" x14ac:dyDescent="0.2">
      <c r="A28" s="107" t="s">
        <v>24</v>
      </c>
      <c r="B28" s="108">
        <v>1.72</v>
      </c>
      <c r="C28" s="108">
        <v>2.7600000000000002</v>
      </c>
      <c r="D28" s="108">
        <v>2.8000000000000001E-2</v>
      </c>
      <c r="E28" s="108">
        <v>1752</v>
      </c>
      <c r="F28" s="108">
        <v>2306</v>
      </c>
      <c r="G28" s="108">
        <v>65</v>
      </c>
      <c r="H28" s="108">
        <v>935.2</v>
      </c>
      <c r="I28" s="108">
        <v>935.6</v>
      </c>
      <c r="J28" s="108">
        <v>892.80000000000007</v>
      </c>
      <c r="K28" s="108">
        <v>893.4</v>
      </c>
      <c r="L28" s="108">
        <v>169.5</v>
      </c>
      <c r="M28" s="108">
        <v>57.6</v>
      </c>
      <c r="N28" s="108">
        <v>186.4</v>
      </c>
      <c r="O28" s="108">
        <v>129.19999999999999</v>
      </c>
      <c r="P28" s="108">
        <v>310.40000000000003</v>
      </c>
      <c r="Q28" s="108">
        <v>220.4</v>
      </c>
      <c r="R28" s="108">
        <v>218.6</v>
      </c>
      <c r="S28" s="108">
        <v>886.4</v>
      </c>
      <c r="T28" s="108">
        <v>886.80000000000007</v>
      </c>
      <c r="U28" s="108">
        <v>0</v>
      </c>
      <c r="V28" s="108">
        <v>0</v>
      </c>
      <c r="W28" s="108">
        <v>2164.8000000000002</v>
      </c>
      <c r="X28" s="108">
        <v>2813.8</v>
      </c>
      <c r="Y28" s="108">
        <v>19628.400000000001</v>
      </c>
      <c r="Z28" s="108">
        <v>0</v>
      </c>
      <c r="AA28" s="108">
        <v>0</v>
      </c>
      <c r="AB28" s="109">
        <v>24967.8</v>
      </c>
      <c r="AC28" s="110"/>
      <c r="AD28" s="108">
        <v>226.8</v>
      </c>
      <c r="AE28" s="108">
        <v>205.8</v>
      </c>
      <c r="AF28" s="108">
        <v>42.9</v>
      </c>
      <c r="AG28" s="108">
        <v>375.90000000000003</v>
      </c>
      <c r="AH28" s="111"/>
      <c r="AI28" s="111"/>
      <c r="AJ28" s="111"/>
      <c r="AK28" s="111"/>
      <c r="AL28" s="111"/>
      <c r="AM28" s="111"/>
      <c r="AN28" s="111"/>
      <c r="AO28" s="111"/>
      <c r="AP28" s="111"/>
      <c r="AQ28" s="111"/>
      <c r="AR28" s="111"/>
      <c r="AS28" s="111"/>
      <c r="AT28" s="111"/>
      <c r="AU28" s="111"/>
      <c r="AV28" s="111"/>
      <c r="AW28" s="111"/>
      <c r="AX28" s="111"/>
      <c r="AY28" s="111"/>
      <c r="AZ28" s="111"/>
      <c r="BA28" s="111"/>
      <c r="BB28" s="111"/>
    </row>
    <row r="29" spans="1:54" x14ac:dyDescent="0.2">
      <c r="A29" s="75" t="s">
        <v>25</v>
      </c>
      <c r="B29" s="76">
        <v>1.68</v>
      </c>
      <c r="C29" s="76">
        <v>3.2800000000000002</v>
      </c>
      <c r="D29" s="76">
        <v>0.24</v>
      </c>
      <c r="E29" s="76">
        <v>1670</v>
      </c>
      <c r="F29" s="76">
        <v>2174</v>
      </c>
      <c r="G29" s="76">
        <v>45.300000000000004</v>
      </c>
      <c r="H29" s="76">
        <v>873.6</v>
      </c>
      <c r="I29" s="76">
        <v>873.2</v>
      </c>
      <c r="J29" s="76">
        <v>855.6</v>
      </c>
      <c r="K29" s="76">
        <v>855.6</v>
      </c>
      <c r="L29" s="76">
        <v>139.65</v>
      </c>
      <c r="M29" s="76">
        <v>82.600000000000009</v>
      </c>
      <c r="N29" s="76">
        <v>172.6</v>
      </c>
      <c r="O29" s="76">
        <v>130</v>
      </c>
      <c r="P29" s="76">
        <v>316</v>
      </c>
      <c r="Q29" s="76">
        <v>217.6</v>
      </c>
      <c r="R29" s="76">
        <v>211.4</v>
      </c>
      <c r="S29" s="76">
        <v>809.6</v>
      </c>
      <c r="T29" s="76">
        <v>809.6</v>
      </c>
      <c r="U29" s="76">
        <v>0</v>
      </c>
      <c r="V29" s="76">
        <v>0</v>
      </c>
      <c r="W29" s="76">
        <v>2032.8</v>
      </c>
      <c r="X29" s="76">
        <v>2642.2000000000003</v>
      </c>
      <c r="Y29" s="76">
        <v>19806.600000000002</v>
      </c>
      <c r="Z29" s="76">
        <v>0</v>
      </c>
      <c r="AA29" s="76">
        <v>0</v>
      </c>
      <c r="AB29" s="77">
        <v>24829.200000000001</v>
      </c>
      <c r="AC29" s="105"/>
      <c r="AD29" s="100">
        <v>205</v>
      </c>
      <c r="AE29" s="100">
        <v>188.1</v>
      </c>
      <c r="AF29" s="100">
        <v>44.7</v>
      </c>
      <c r="AG29" s="100">
        <v>326.10000000000002</v>
      </c>
    </row>
    <row r="30" spans="1:54" ht="13.5" thickBot="1" x14ac:dyDescent="0.25">
      <c r="A30" s="78" t="s">
        <v>26</v>
      </c>
      <c r="B30" s="79">
        <v>1.68</v>
      </c>
      <c r="C30" s="79">
        <v>3.68</v>
      </c>
      <c r="D30" s="79">
        <v>0.40900000000000003</v>
      </c>
      <c r="E30" s="79">
        <v>1432</v>
      </c>
      <c r="F30" s="79">
        <v>1884</v>
      </c>
      <c r="G30" s="79">
        <v>37.6</v>
      </c>
      <c r="H30" s="79">
        <v>772.80000000000007</v>
      </c>
      <c r="I30" s="79">
        <v>772.80000000000007</v>
      </c>
      <c r="J30" s="79">
        <v>703.2</v>
      </c>
      <c r="K30" s="79">
        <v>703.2</v>
      </c>
      <c r="L30" s="79">
        <v>105.60000000000001</v>
      </c>
      <c r="M30" s="79">
        <v>77.8</v>
      </c>
      <c r="N30" s="79">
        <v>158.4</v>
      </c>
      <c r="O30" s="79">
        <v>117.2</v>
      </c>
      <c r="P30" s="79">
        <v>275.8</v>
      </c>
      <c r="Q30" s="79">
        <v>167.8</v>
      </c>
      <c r="R30" s="79">
        <v>152.4</v>
      </c>
      <c r="S30" s="79">
        <v>756</v>
      </c>
      <c r="T30" s="79">
        <v>756</v>
      </c>
      <c r="U30" s="79">
        <v>0</v>
      </c>
      <c r="V30" s="79">
        <v>0</v>
      </c>
      <c r="W30" s="79">
        <v>1740.2</v>
      </c>
      <c r="X30" s="79">
        <v>2292.4</v>
      </c>
      <c r="Y30" s="79">
        <v>19674.600000000002</v>
      </c>
      <c r="Z30" s="79">
        <v>0</v>
      </c>
      <c r="AA30" s="79">
        <v>0</v>
      </c>
      <c r="AB30" s="80">
        <v>24024</v>
      </c>
      <c r="AC30" s="105"/>
      <c r="AD30" s="103">
        <v>174.4</v>
      </c>
      <c r="AE30" s="103">
        <v>162.30000000000001</v>
      </c>
      <c r="AF30" s="103">
        <v>40.200000000000003</v>
      </c>
      <c r="AG30" s="103">
        <v>271.2</v>
      </c>
    </row>
    <row r="31" spans="1:54" s="55" customFormat="1" hidden="1" x14ac:dyDescent="0.2">
      <c r="A31" s="46" t="s">
        <v>2</v>
      </c>
      <c r="B31" s="55">
        <f t="shared" ref="B31:AB31" si="0">SUM(B7:B30)</f>
        <v>41.84</v>
      </c>
      <c r="C31" s="55">
        <f t="shared" si="0"/>
        <v>69.680000000000007</v>
      </c>
      <c r="D31" s="55">
        <f t="shared" si="0"/>
        <v>2.5129999999999999</v>
      </c>
      <c r="E31" s="55">
        <f t="shared" si="0"/>
        <v>38452</v>
      </c>
      <c r="F31" s="55">
        <f t="shared" si="0"/>
        <v>48262</v>
      </c>
      <c r="G31" s="55">
        <f t="shared" si="0"/>
        <v>1397.4</v>
      </c>
      <c r="H31" s="55">
        <f t="shared" si="0"/>
        <v>21396.799999999999</v>
      </c>
      <c r="I31" s="55">
        <f t="shared" si="0"/>
        <v>21395.999999999996</v>
      </c>
      <c r="J31" s="55">
        <f t="shared" si="0"/>
        <v>16687.2</v>
      </c>
      <c r="K31" s="55">
        <f t="shared" si="0"/>
        <v>16687.800000000003</v>
      </c>
      <c r="L31" s="55">
        <f t="shared" si="0"/>
        <v>3563.7000000000003</v>
      </c>
      <c r="M31" s="55">
        <f t="shared" si="0"/>
        <v>1739.3999999999996</v>
      </c>
      <c r="N31" s="55">
        <f t="shared" si="0"/>
        <v>4794</v>
      </c>
      <c r="O31" s="55">
        <f t="shared" si="0"/>
        <v>2097.8000000000002</v>
      </c>
      <c r="P31" s="55">
        <f t="shared" si="0"/>
        <v>5771.8</v>
      </c>
      <c r="Q31" s="55">
        <f t="shared" si="0"/>
        <v>4695.8</v>
      </c>
      <c r="R31" s="55">
        <f t="shared" si="0"/>
        <v>5533.2</v>
      </c>
      <c r="S31" s="55">
        <f t="shared" si="0"/>
        <v>19279.2</v>
      </c>
      <c r="T31" s="55">
        <f t="shared" si="0"/>
        <v>19279.2</v>
      </c>
      <c r="U31" s="55">
        <f t="shared" si="0"/>
        <v>0</v>
      </c>
      <c r="V31" s="55">
        <f t="shared" si="0"/>
        <v>0</v>
      </c>
      <c r="W31" s="55">
        <f t="shared" si="0"/>
        <v>47311.000000000015</v>
      </c>
      <c r="X31" s="55">
        <f t="shared" si="0"/>
        <v>59974.19999999999</v>
      </c>
      <c r="Y31" s="55">
        <f t="shared" si="0"/>
        <v>465399.00000000006</v>
      </c>
      <c r="Z31" s="55">
        <f t="shared" si="0"/>
        <v>0</v>
      </c>
      <c r="AA31" s="55">
        <f t="shared" si="0"/>
        <v>0</v>
      </c>
      <c r="AB31" s="55">
        <f t="shared" si="0"/>
        <v>581110.19999999995</v>
      </c>
      <c r="AF31" s="91">
        <f t="shared" ref="AF31" si="1">SUM(AF7:AF30)</f>
        <v>915.90000000000009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82" t="s">
        <v>67</v>
      </c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3" t="s">
        <v>37</v>
      </c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5" t="s">
        <v>65</v>
      </c>
      <c r="AC40" s="92"/>
      <c r="AD40" s="92"/>
      <c r="AE40" s="92"/>
      <c r="AF40" s="94" t="s">
        <v>70</v>
      </c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1.44</v>
      </c>
      <c r="C41" s="97">
        <v>3.12</v>
      </c>
      <c r="D41" s="97">
        <v>0</v>
      </c>
      <c r="E41" s="97">
        <v>950</v>
      </c>
      <c r="F41" s="97">
        <v>1336</v>
      </c>
      <c r="G41" s="97">
        <v>55.9</v>
      </c>
      <c r="H41" s="97">
        <v>460.8</v>
      </c>
      <c r="I41" s="97">
        <v>460.8</v>
      </c>
      <c r="J41" s="97">
        <v>422.40000000000003</v>
      </c>
      <c r="K41" s="97">
        <v>423</v>
      </c>
      <c r="L41" s="97">
        <v>103.2</v>
      </c>
      <c r="M41" s="97">
        <v>42.800000000000004</v>
      </c>
      <c r="N41" s="97">
        <v>144.6</v>
      </c>
      <c r="O41" s="97">
        <v>31.6</v>
      </c>
      <c r="P41" s="97">
        <v>160.20000000000002</v>
      </c>
      <c r="Q41" s="97">
        <v>134.6</v>
      </c>
      <c r="R41" s="97">
        <v>268</v>
      </c>
      <c r="S41" s="97">
        <v>462.40000000000003</v>
      </c>
      <c r="T41" s="97">
        <v>462.40000000000003</v>
      </c>
      <c r="U41" s="97">
        <v>0</v>
      </c>
      <c r="V41" s="97">
        <v>0</v>
      </c>
      <c r="W41" s="97">
        <v>1229.8</v>
      </c>
      <c r="X41" s="97">
        <v>1834.8</v>
      </c>
      <c r="Y41" s="97">
        <v>0</v>
      </c>
      <c r="Z41" s="97">
        <v>1735.8</v>
      </c>
      <c r="AA41" s="97">
        <v>0</v>
      </c>
      <c r="AB41" s="98">
        <v>4329.6000000000004</v>
      </c>
      <c r="AC41" s="81"/>
      <c r="AD41" s="81"/>
      <c r="AE41" s="81"/>
      <c r="AF41" s="97">
        <v>29.1</v>
      </c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1.44</v>
      </c>
      <c r="C42" s="100">
        <v>3.04</v>
      </c>
      <c r="D42" s="100">
        <v>0</v>
      </c>
      <c r="E42" s="100">
        <v>932</v>
      </c>
      <c r="F42" s="100">
        <v>1308</v>
      </c>
      <c r="G42" s="100">
        <v>57.5</v>
      </c>
      <c r="H42" s="100">
        <v>444</v>
      </c>
      <c r="I42" s="100">
        <v>444</v>
      </c>
      <c r="J42" s="100">
        <v>408</v>
      </c>
      <c r="K42" s="100">
        <v>408</v>
      </c>
      <c r="L42" s="100">
        <v>99.15</v>
      </c>
      <c r="M42" s="100">
        <v>53.2</v>
      </c>
      <c r="N42" s="100">
        <v>144.80000000000001</v>
      </c>
      <c r="O42" s="100">
        <v>26.8</v>
      </c>
      <c r="P42" s="100">
        <v>142.20000000000002</v>
      </c>
      <c r="Q42" s="100">
        <v>140.80000000000001</v>
      </c>
      <c r="R42" s="100">
        <v>273.39999999999998</v>
      </c>
      <c r="S42" s="100">
        <v>448.8</v>
      </c>
      <c r="T42" s="100">
        <v>449.2</v>
      </c>
      <c r="U42" s="100">
        <v>0</v>
      </c>
      <c r="V42" s="100">
        <v>0</v>
      </c>
      <c r="W42" s="100">
        <v>1199</v>
      </c>
      <c r="X42" s="100">
        <v>1768.8</v>
      </c>
      <c r="Y42" s="100">
        <v>0</v>
      </c>
      <c r="Z42" s="100">
        <v>1636.8</v>
      </c>
      <c r="AA42" s="100">
        <v>0</v>
      </c>
      <c r="AB42" s="101">
        <v>4329.6000000000004</v>
      </c>
      <c r="AC42" s="81"/>
      <c r="AD42" s="81"/>
      <c r="AE42" s="81"/>
      <c r="AF42" s="100">
        <v>28.5</v>
      </c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1.44</v>
      </c>
      <c r="C43" s="100">
        <v>3.12</v>
      </c>
      <c r="D43" s="100">
        <v>1E-3</v>
      </c>
      <c r="E43" s="100">
        <v>872</v>
      </c>
      <c r="F43" s="100">
        <v>1324</v>
      </c>
      <c r="G43" s="100">
        <v>56.4</v>
      </c>
      <c r="H43" s="100">
        <v>435.2</v>
      </c>
      <c r="I43" s="100">
        <v>434.8</v>
      </c>
      <c r="J43" s="100">
        <v>408</v>
      </c>
      <c r="K43" s="100">
        <v>407.40000000000003</v>
      </c>
      <c r="L43" s="100">
        <v>99.9</v>
      </c>
      <c r="M43" s="100">
        <v>24.2</v>
      </c>
      <c r="N43" s="100">
        <v>148</v>
      </c>
      <c r="O43" s="100">
        <v>27</v>
      </c>
      <c r="P43" s="100">
        <v>129.6</v>
      </c>
      <c r="Q43" s="100">
        <v>134.19999999999999</v>
      </c>
      <c r="R43" s="100">
        <v>274.2</v>
      </c>
      <c r="S43" s="100">
        <v>462.40000000000003</v>
      </c>
      <c r="T43" s="100">
        <v>462.40000000000003</v>
      </c>
      <c r="U43" s="100">
        <v>0</v>
      </c>
      <c r="V43" s="100">
        <v>0</v>
      </c>
      <c r="W43" s="100">
        <v>1139.6000000000001</v>
      </c>
      <c r="X43" s="100">
        <v>1793</v>
      </c>
      <c r="Y43" s="100">
        <v>0</v>
      </c>
      <c r="Z43" s="100">
        <v>1709.4</v>
      </c>
      <c r="AA43" s="100">
        <v>0</v>
      </c>
      <c r="AB43" s="101">
        <v>4072.2000000000003</v>
      </c>
      <c r="AC43" s="81"/>
      <c r="AD43" s="81"/>
      <c r="AE43" s="81"/>
      <c r="AF43" s="100">
        <v>29.1</v>
      </c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s="112" customFormat="1" x14ac:dyDescent="0.2">
      <c r="A44" s="107" t="s">
        <v>6</v>
      </c>
      <c r="B44" s="108">
        <v>1.4000000000000001</v>
      </c>
      <c r="C44" s="108">
        <v>3.12</v>
      </c>
      <c r="D44" s="108">
        <v>0</v>
      </c>
      <c r="E44" s="108">
        <v>870</v>
      </c>
      <c r="F44" s="108">
        <v>1312</v>
      </c>
      <c r="G44" s="108">
        <v>51.5</v>
      </c>
      <c r="H44" s="108">
        <v>423.2</v>
      </c>
      <c r="I44" s="108">
        <v>424</v>
      </c>
      <c r="J44" s="108">
        <v>417.6</v>
      </c>
      <c r="K44" s="108">
        <v>418.2</v>
      </c>
      <c r="L44" s="108">
        <v>105</v>
      </c>
      <c r="M44" s="108">
        <v>24.2</v>
      </c>
      <c r="N44" s="108">
        <v>144.6</v>
      </c>
      <c r="O44" s="108">
        <v>27.6</v>
      </c>
      <c r="P44" s="108">
        <v>125.60000000000001</v>
      </c>
      <c r="Q44" s="108">
        <v>148.80000000000001</v>
      </c>
      <c r="R44" s="108">
        <v>268</v>
      </c>
      <c r="S44" s="108">
        <v>448.8</v>
      </c>
      <c r="T44" s="108">
        <v>448.40000000000003</v>
      </c>
      <c r="U44" s="108">
        <v>0</v>
      </c>
      <c r="V44" s="108">
        <v>0</v>
      </c>
      <c r="W44" s="108">
        <v>1135.2</v>
      </c>
      <c r="X44" s="108">
        <v>1795.2</v>
      </c>
      <c r="Y44" s="108">
        <v>6.6000000000000005</v>
      </c>
      <c r="Z44" s="108">
        <v>1551</v>
      </c>
      <c r="AA44" s="108">
        <v>0</v>
      </c>
      <c r="AB44" s="109">
        <v>3821.4</v>
      </c>
      <c r="AC44" s="113"/>
      <c r="AD44" s="113"/>
      <c r="AE44" s="113"/>
      <c r="AF44" s="108">
        <v>28.8</v>
      </c>
      <c r="AG44" s="113"/>
      <c r="AH44" s="113"/>
      <c r="AI44" s="113"/>
      <c r="AJ44" s="113"/>
      <c r="AK44" s="113"/>
      <c r="AL44" s="113"/>
      <c r="AM44" s="113"/>
      <c r="AN44" s="113"/>
      <c r="AO44" s="113"/>
      <c r="AP44" s="113"/>
      <c r="AQ44" s="113"/>
      <c r="AR44" s="113"/>
      <c r="AS44" s="113"/>
      <c r="AT44" s="113"/>
      <c r="AU44" s="113"/>
      <c r="AV44" s="113"/>
      <c r="AW44" s="113"/>
      <c r="AX44" s="113"/>
      <c r="AY44" s="113"/>
      <c r="AZ44" s="113"/>
      <c r="BA44" s="113"/>
      <c r="BB44" s="113"/>
    </row>
    <row r="45" spans="1:54" x14ac:dyDescent="0.2">
      <c r="A45" s="99" t="s">
        <v>7</v>
      </c>
      <c r="B45" s="100">
        <v>1.44</v>
      </c>
      <c r="C45" s="100">
        <v>3.16</v>
      </c>
      <c r="D45" s="100">
        <v>0</v>
      </c>
      <c r="E45" s="100">
        <v>926</v>
      </c>
      <c r="F45" s="100">
        <v>1368</v>
      </c>
      <c r="G45" s="100">
        <v>58</v>
      </c>
      <c r="H45" s="100">
        <v>440</v>
      </c>
      <c r="I45" s="100">
        <v>439.6</v>
      </c>
      <c r="J45" s="100">
        <v>429.6</v>
      </c>
      <c r="K45" s="100">
        <v>429.6</v>
      </c>
      <c r="L45" s="100">
        <v>143.25</v>
      </c>
      <c r="M45" s="100">
        <v>25.400000000000002</v>
      </c>
      <c r="N45" s="100">
        <v>153.20000000000002</v>
      </c>
      <c r="O45" s="100">
        <v>42.4</v>
      </c>
      <c r="P45" s="100">
        <v>123</v>
      </c>
      <c r="Q45" s="100">
        <v>143.4</v>
      </c>
      <c r="R45" s="100">
        <v>272.60000000000002</v>
      </c>
      <c r="S45" s="100">
        <v>464.8</v>
      </c>
      <c r="T45" s="100">
        <v>465.6</v>
      </c>
      <c r="U45" s="100">
        <v>0</v>
      </c>
      <c r="V45" s="100">
        <v>0</v>
      </c>
      <c r="W45" s="100">
        <v>1221</v>
      </c>
      <c r="X45" s="100">
        <v>1894.2</v>
      </c>
      <c r="Y45" s="100">
        <v>0</v>
      </c>
      <c r="Z45" s="100">
        <v>1643.4</v>
      </c>
      <c r="AA45" s="100">
        <v>0</v>
      </c>
      <c r="AB45" s="101">
        <v>3788.4</v>
      </c>
      <c r="AC45" s="81"/>
      <c r="AD45" s="81"/>
      <c r="AE45" s="81"/>
      <c r="AF45" s="100">
        <v>31.5</v>
      </c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1.4000000000000001</v>
      </c>
      <c r="C46" s="100">
        <v>3.12</v>
      </c>
      <c r="D46" s="100">
        <v>0</v>
      </c>
      <c r="E46" s="100">
        <v>888</v>
      </c>
      <c r="F46" s="100">
        <v>1350</v>
      </c>
      <c r="G46" s="100">
        <v>56.4</v>
      </c>
      <c r="H46" s="100">
        <v>417.6</v>
      </c>
      <c r="I46" s="100">
        <v>417.6</v>
      </c>
      <c r="J46" s="100">
        <v>408</v>
      </c>
      <c r="K46" s="100">
        <v>408</v>
      </c>
      <c r="L46" s="100">
        <v>147.6</v>
      </c>
      <c r="M46" s="100">
        <v>24.400000000000002</v>
      </c>
      <c r="N46" s="100">
        <v>176.20000000000002</v>
      </c>
      <c r="O46" s="100">
        <v>52.6</v>
      </c>
      <c r="P46" s="100">
        <v>117.8</v>
      </c>
      <c r="Q46" s="100">
        <v>132.80000000000001</v>
      </c>
      <c r="R46" s="100">
        <v>270.60000000000002</v>
      </c>
      <c r="S46" s="100">
        <v>438.40000000000003</v>
      </c>
      <c r="T46" s="100">
        <v>437.6</v>
      </c>
      <c r="U46" s="100">
        <v>0</v>
      </c>
      <c r="V46" s="100">
        <v>0</v>
      </c>
      <c r="W46" s="100">
        <v>1210</v>
      </c>
      <c r="X46" s="100">
        <v>1856.8</v>
      </c>
      <c r="Y46" s="100">
        <v>0</v>
      </c>
      <c r="Z46" s="100">
        <v>1623.6000000000001</v>
      </c>
      <c r="AA46" s="100">
        <v>0</v>
      </c>
      <c r="AB46" s="101">
        <v>3643.2000000000003</v>
      </c>
      <c r="AC46" s="81"/>
      <c r="AD46" s="81"/>
      <c r="AE46" s="81"/>
      <c r="AF46" s="100">
        <v>28.8</v>
      </c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1.4000000000000001</v>
      </c>
      <c r="C47" s="100">
        <v>3.04</v>
      </c>
      <c r="D47" s="100">
        <v>0</v>
      </c>
      <c r="E47" s="100">
        <v>874</v>
      </c>
      <c r="F47" s="100">
        <v>1358</v>
      </c>
      <c r="G47" s="100">
        <v>54</v>
      </c>
      <c r="H47" s="100">
        <v>413.6</v>
      </c>
      <c r="I47" s="100">
        <v>414</v>
      </c>
      <c r="J47" s="100">
        <v>398.40000000000003</v>
      </c>
      <c r="K47" s="100">
        <v>397.8</v>
      </c>
      <c r="L47" s="100">
        <v>125.85000000000001</v>
      </c>
      <c r="M47" s="100">
        <v>24.8</v>
      </c>
      <c r="N47" s="100">
        <v>174.4</v>
      </c>
      <c r="O47" s="100">
        <v>48.6</v>
      </c>
      <c r="P47" s="100">
        <v>115.8</v>
      </c>
      <c r="Q47" s="100">
        <v>145.80000000000001</v>
      </c>
      <c r="R47" s="100">
        <v>305.40000000000003</v>
      </c>
      <c r="S47" s="100">
        <v>422.40000000000003</v>
      </c>
      <c r="T47" s="100">
        <v>423.2</v>
      </c>
      <c r="U47" s="100">
        <v>0</v>
      </c>
      <c r="V47" s="100">
        <v>0</v>
      </c>
      <c r="W47" s="100">
        <v>1221</v>
      </c>
      <c r="X47" s="100">
        <v>1870</v>
      </c>
      <c r="Y47" s="100">
        <v>0</v>
      </c>
      <c r="Z47" s="100">
        <v>1610.4</v>
      </c>
      <c r="AA47" s="100">
        <v>0</v>
      </c>
      <c r="AB47" s="101">
        <v>3484.8</v>
      </c>
      <c r="AC47" s="81"/>
      <c r="AD47" s="81"/>
      <c r="AE47" s="81"/>
      <c r="AF47" s="100">
        <v>27.6</v>
      </c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1.52</v>
      </c>
      <c r="C48" s="100">
        <v>3</v>
      </c>
      <c r="D48" s="100">
        <v>0</v>
      </c>
      <c r="E48" s="100">
        <v>856</v>
      </c>
      <c r="F48" s="100">
        <v>1388</v>
      </c>
      <c r="G48" s="100">
        <v>50</v>
      </c>
      <c r="H48" s="100">
        <v>412.8</v>
      </c>
      <c r="I48" s="100">
        <v>412.8</v>
      </c>
      <c r="J48" s="100">
        <v>387.6</v>
      </c>
      <c r="K48" s="100">
        <v>387.6</v>
      </c>
      <c r="L48" s="100">
        <v>113.25</v>
      </c>
      <c r="M48" s="100">
        <v>25.400000000000002</v>
      </c>
      <c r="N48" s="100">
        <v>168.4</v>
      </c>
      <c r="O48" s="100">
        <v>45.800000000000004</v>
      </c>
      <c r="P48" s="100">
        <v>118.2</v>
      </c>
      <c r="Q48" s="100">
        <v>144</v>
      </c>
      <c r="R48" s="100">
        <v>351.6</v>
      </c>
      <c r="S48" s="100">
        <v>426.40000000000003</v>
      </c>
      <c r="T48" s="100">
        <v>425.6</v>
      </c>
      <c r="U48" s="100">
        <v>0</v>
      </c>
      <c r="V48" s="100">
        <v>0</v>
      </c>
      <c r="W48" s="100">
        <v>1229.8</v>
      </c>
      <c r="X48" s="100">
        <v>1966.8</v>
      </c>
      <c r="Y48" s="100">
        <v>0</v>
      </c>
      <c r="Z48" s="100">
        <v>1617</v>
      </c>
      <c r="AA48" s="100">
        <v>0</v>
      </c>
      <c r="AB48" s="101">
        <v>4019.4</v>
      </c>
      <c r="AC48" s="81"/>
      <c r="AD48" s="81"/>
      <c r="AE48" s="81"/>
      <c r="AF48" s="100">
        <v>25.5</v>
      </c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1.44</v>
      </c>
      <c r="C49" s="100">
        <v>2.92</v>
      </c>
      <c r="D49" s="100">
        <v>0</v>
      </c>
      <c r="E49" s="100">
        <v>954</v>
      </c>
      <c r="F49" s="100">
        <v>1416</v>
      </c>
      <c r="G49" s="100">
        <v>68.600000000000009</v>
      </c>
      <c r="H49" s="100">
        <v>484.8</v>
      </c>
      <c r="I49" s="100">
        <v>484</v>
      </c>
      <c r="J49" s="100">
        <v>398.40000000000003</v>
      </c>
      <c r="K49" s="100">
        <v>399</v>
      </c>
      <c r="L49" s="100">
        <v>110.55</v>
      </c>
      <c r="M49" s="100">
        <v>36.800000000000004</v>
      </c>
      <c r="N49" s="100">
        <v>160.20000000000002</v>
      </c>
      <c r="O49" s="100">
        <v>29.6</v>
      </c>
      <c r="P49" s="100">
        <v>119.4</v>
      </c>
      <c r="Q49" s="100">
        <v>139.4</v>
      </c>
      <c r="R49" s="100">
        <v>321.40000000000003</v>
      </c>
      <c r="S49" s="100">
        <v>496</v>
      </c>
      <c r="T49" s="100">
        <v>496</v>
      </c>
      <c r="U49" s="100">
        <v>0</v>
      </c>
      <c r="V49" s="100">
        <v>0</v>
      </c>
      <c r="W49" s="100">
        <v>1348.6000000000001</v>
      </c>
      <c r="X49" s="100">
        <v>1991</v>
      </c>
      <c r="Y49" s="100">
        <v>112.2</v>
      </c>
      <c r="Z49" s="100">
        <v>759</v>
      </c>
      <c r="AA49" s="100">
        <v>0</v>
      </c>
      <c r="AB49" s="101">
        <v>4877.4000000000005</v>
      </c>
      <c r="AC49" s="81"/>
      <c r="AD49" s="81"/>
      <c r="AE49" s="81"/>
      <c r="AF49" s="100">
        <v>22.5</v>
      </c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s="112" customFormat="1" x14ac:dyDescent="0.2">
      <c r="A50" s="107" t="s">
        <v>12</v>
      </c>
      <c r="B50" s="108">
        <v>1.48</v>
      </c>
      <c r="C50" s="108">
        <v>2.8000000000000003</v>
      </c>
      <c r="D50" s="108">
        <v>0</v>
      </c>
      <c r="E50" s="108">
        <v>972</v>
      </c>
      <c r="F50" s="108">
        <v>1356</v>
      </c>
      <c r="G50" s="108">
        <v>65.5</v>
      </c>
      <c r="H50" s="108">
        <v>427.2</v>
      </c>
      <c r="I50" s="108">
        <v>427.6</v>
      </c>
      <c r="J50" s="108">
        <v>380.40000000000003</v>
      </c>
      <c r="K50" s="108">
        <v>379.8</v>
      </c>
      <c r="L50" s="108">
        <v>97.2</v>
      </c>
      <c r="M50" s="108">
        <v>94.4</v>
      </c>
      <c r="N50" s="108">
        <v>139</v>
      </c>
      <c r="O50" s="108">
        <v>28.8</v>
      </c>
      <c r="P50" s="108">
        <v>142.20000000000002</v>
      </c>
      <c r="Q50" s="108">
        <v>145.80000000000001</v>
      </c>
      <c r="R50" s="108">
        <v>319</v>
      </c>
      <c r="S50" s="108">
        <v>479.2</v>
      </c>
      <c r="T50" s="108">
        <v>479.2</v>
      </c>
      <c r="U50" s="108">
        <v>0</v>
      </c>
      <c r="V50" s="108">
        <v>0</v>
      </c>
      <c r="W50" s="108">
        <v>1331</v>
      </c>
      <c r="X50" s="108">
        <v>1874.4</v>
      </c>
      <c r="Y50" s="108">
        <v>1815</v>
      </c>
      <c r="Z50" s="108">
        <v>59.4</v>
      </c>
      <c r="AA50" s="108">
        <v>0</v>
      </c>
      <c r="AB50" s="109">
        <v>5392.2</v>
      </c>
      <c r="AC50" s="113"/>
      <c r="AD50" s="113"/>
      <c r="AE50" s="113"/>
      <c r="AF50" s="108">
        <v>21</v>
      </c>
      <c r="AG50" s="113"/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/>
      <c r="AS50" s="113"/>
      <c r="AT50" s="113"/>
      <c r="AU50" s="113"/>
      <c r="AV50" s="113"/>
      <c r="AW50" s="113"/>
      <c r="AX50" s="113"/>
      <c r="AY50" s="113"/>
      <c r="AZ50" s="113"/>
      <c r="BA50" s="113"/>
      <c r="BB50" s="113"/>
    </row>
    <row r="51" spans="1:54" x14ac:dyDescent="0.2">
      <c r="A51" s="99" t="s">
        <v>13</v>
      </c>
      <c r="B51" s="100">
        <v>1.52</v>
      </c>
      <c r="C51" s="100">
        <v>2.7600000000000002</v>
      </c>
      <c r="D51" s="100">
        <v>0</v>
      </c>
      <c r="E51" s="100">
        <v>944</v>
      </c>
      <c r="F51" s="100">
        <v>1346</v>
      </c>
      <c r="G51" s="100">
        <v>71.2</v>
      </c>
      <c r="H51" s="100">
        <v>469.6</v>
      </c>
      <c r="I51" s="100">
        <v>469.6</v>
      </c>
      <c r="J51" s="100">
        <v>379.2</v>
      </c>
      <c r="K51" s="100">
        <v>379.2</v>
      </c>
      <c r="L51" s="100">
        <v>94.350000000000009</v>
      </c>
      <c r="M51" s="100">
        <v>52.4</v>
      </c>
      <c r="N51" s="100">
        <v>128</v>
      </c>
      <c r="O51" s="100">
        <v>25.6</v>
      </c>
      <c r="P51" s="100">
        <v>128.80000000000001</v>
      </c>
      <c r="Q51" s="100">
        <v>130.6</v>
      </c>
      <c r="R51" s="100">
        <v>319.60000000000002</v>
      </c>
      <c r="S51" s="100">
        <v>482.40000000000003</v>
      </c>
      <c r="T51" s="100">
        <v>482.8</v>
      </c>
      <c r="U51" s="100">
        <v>0</v>
      </c>
      <c r="V51" s="100">
        <v>0</v>
      </c>
      <c r="W51" s="100">
        <v>1276</v>
      </c>
      <c r="X51" s="100">
        <v>1870</v>
      </c>
      <c r="Y51" s="100">
        <v>3319.8</v>
      </c>
      <c r="Z51" s="100">
        <v>0</v>
      </c>
      <c r="AA51" s="100">
        <v>0</v>
      </c>
      <c r="AB51" s="101">
        <v>6058.8</v>
      </c>
      <c r="AF51" s="100">
        <v>21</v>
      </c>
    </row>
    <row r="52" spans="1:54" x14ac:dyDescent="0.2">
      <c r="A52" s="99" t="s">
        <v>14</v>
      </c>
      <c r="B52" s="100">
        <v>1.6</v>
      </c>
      <c r="C52" s="100">
        <v>2.7600000000000002</v>
      </c>
      <c r="D52" s="100">
        <v>2E-3</v>
      </c>
      <c r="E52" s="100">
        <v>882</v>
      </c>
      <c r="F52" s="100">
        <v>1458</v>
      </c>
      <c r="G52" s="100">
        <v>71.100000000000009</v>
      </c>
      <c r="H52" s="100">
        <v>419.2</v>
      </c>
      <c r="I52" s="100">
        <v>418.8</v>
      </c>
      <c r="J52" s="100">
        <v>372</v>
      </c>
      <c r="K52" s="100">
        <v>372.6</v>
      </c>
      <c r="L52" s="100">
        <v>92.850000000000009</v>
      </c>
      <c r="M52" s="100">
        <v>47.4</v>
      </c>
      <c r="N52" s="100">
        <v>125</v>
      </c>
      <c r="O52" s="100">
        <v>41.6</v>
      </c>
      <c r="P52" s="100">
        <v>123.8</v>
      </c>
      <c r="Q52" s="100">
        <v>130.4</v>
      </c>
      <c r="R52" s="100">
        <v>341.8</v>
      </c>
      <c r="S52" s="100">
        <v>568.80000000000007</v>
      </c>
      <c r="T52" s="100">
        <v>568.80000000000007</v>
      </c>
      <c r="U52" s="100">
        <v>0</v>
      </c>
      <c r="V52" s="100">
        <v>0</v>
      </c>
      <c r="W52" s="100">
        <v>1199</v>
      </c>
      <c r="X52" s="100">
        <v>2015.2</v>
      </c>
      <c r="Y52" s="100">
        <v>2798.4</v>
      </c>
      <c r="Z52" s="100">
        <v>6.6000000000000005</v>
      </c>
      <c r="AA52" s="100">
        <v>0</v>
      </c>
      <c r="AB52" s="101">
        <v>5834.4000000000005</v>
      </c>
      <c r="AF52" s="100">
        <v>21.900000000000002</v>
      </c>
    </row>
    <row r="53" spans="1:54" x14ac:dyDescent="0.2">
      <c r="A53" s="99" t="s">
        <v>15</v>
      </c>
      <c r="B53" s="100">
        <v>1.56</v>
      </c>
      <c r="C53" s="100">
        <v>2.84</v>
      </c>
      <c r="D53" s="100">
        <v>5.0000000000000001E-3</v>
      </c>
      <c r="E53" s="100">
        <v>866</v>
      </c>
      <c r="F53" s="100">
        <v>1346</v>
      </c>
      <c r="G53" s="100">
        <v>50.5</v>
      </c>
      <c r="H53" s="100">
        <v>412.8</v>
      </c>
      <c r="I53" s="100">
        <v>413.2</v>
      </c>
      <c r="J53" s="100">
        <v>363.6</v>
      </c>
      <c r="K53" s="100">
        <v>363</v>
      </c>
      <c r="L53" s="100">
        <v>123.45</v>
      </c>
      <c r="M53" s="100">
        <v>29.2</v>
      </c>
      <c r="N53" s="100">
        <v>137.20000000000002</v>
      </c>
      <c r="O53" s="100">
        <v>46.800000000000004</v>
      </c>
      <c r="P53" s="100">
        <v>135.80000000000001</v>
      </c>
      <c r="Q53" s="100">
        <v>119</v>
      </c>
      <c r="R53" s="100">
        <v>215.4</v>
      </c>
      <c r="S53" s="100">
        <v>572.80000000000007</v>
      </c>
      <c r="T53" s="100">
        <v>572.80000000000007</v>
      </c>
      <c r="U53" s="100">
        <v>0</v>
      </c>
      <c r="V53" s="100">
        <v>0</v>
      </c>
      <c r="W53" s="100">
        <v>1192.4000000000001</v>
      </c>
      <c r="X53" s="100">
        <v>1843.6000000000001</v>
      </c>
      <c r="Y53" s="100">
        <v>2937</v>
      </c>
      <c r="Z53" s="100">
        <v>13.200000000000001</v>
      </c>
      <c r="AA53" s="100">
        <v>0</v>
      </c>
      <c r="AB53" s="101">
        <v>5887.2</v>
      </c>
      <c r="AF53" s="100">
        <v>22.2</v>
      </c>
    </row>
    <row r="54" spans="1:54" x14ac:dyDescent="0.2">
      <c r="A54" s="99" t="s">
        <v>16</v>
      </c>
      <c r="B54" s="100">
        <v>1.6400000000000001</v>
      </c>
      <c r="C54" s="100">
        <v>2.7600000000000002</v>
      </c>
      <c r="D54" s="100">
        <v>2E-3</v>
      </c>
      <c r="E54" s="100">
        <v>984</v>
      </c>
      <c r="F54" s="100">
        <v>1508</v>
      </c>
      <c r="G54" s="100">
        <v>62.300000000000004</v>
      </c>
      <c r="H54" s="100">
        <v>470.40000000000003</v>
      </c>
      <c r="I54" s="100">
        <v>470.40000000000003</v>
      </c>
      <c r="J54" s="100">
        <v>382.8</v>
      </c>
      <c r="K54" s="100">
        <v>383.40000000000003</v>
      </c>
      <c r="L54" s="100">
        <v>116.7</v>
      </c>
      <c r="M54" s="100">
        <v>73</v>
      </c>
      <c r="N54" s="100">
        <v>128.80000000000001</v>
      </c>
      <c r="O54" s="100">
        <v>49.4</v>
      </c>
      <c r="P54" s="100">
        <v>135.4</v>
      </c>
      <c r="Q54" s="100">
        <v>127.4</v>
      </c>
      <c r="R54" s="100">
        <v>312.60000000000002</v>
      </c>
      <c r="S54" s="100">
        <v>623.20000000000005</v>
      </c>
      <c r="T54" s="100">
        <v>623.20000000000005</v>
      </c>
      <c r="U54" s="100">
        <v>0</v>
      </c>
      <c r="V54" s="100">
        <v>0</v>
      </c>
      <c r="W54" s="100">
        <v>1306.8</v>
      </c>
      <c r="X54" s="100">
        <v>2070.1999999999998</v>
      </c>
      <c r="Y54" s="100">
        <v>3161.4</v>
      </c>
      <c r="Z54" s="100">
        <v>0</v>
      </c>
      <c r="AA54" s="100">
        <v>0</v>
      </c>
      <c r="AB54" s="101">
        <v>6263.4000000000005</v>
      </c>
      <c r="AF54" s="100">
        <v>21</v>
      </c>
    </row>
    <row r="55" spans="1:54" x14ac:dyDescent="0.2">
      <c r="A55" s="99" t="s">
        <v>17</v>
      </c>
      <c r="B55" s="100">
        <v>1.6400000000000001</v>
      </c>
      <c r="C55" s="100">
        <v>2.72</v>
      </c>
      <c r="D55" s="100">
        <v>3.0000000000000001E-3</v>
      </c>
      <c r="E55" s="100">
        <v>936</v>
      </c>
      <c r="F55" s="100">
        <v>1448</v>
      </c>
      <c r="G55" s="100">
        <v>71.5</v>
      </c>
      <c r="H55" s="100">
        <v>425.6</v>
      </c>
      <c r="I55" s="100">
        <v>425.6</v>
      </c>
      <c r="J55" s="100">
        <v>366</v>
      </c>
      <c r="K55" s="100">
        <v>365.40000000000003</v>
      </c>
      <c r="L55" s="100">
        <v>100.8</v>
      </c>
      <c r="M55" s="100">
        <v>70.8</v>
      </c>
      <c r="N55" s="100">
        <v>126.2</v>
      </c>
      <c r="O55" s="100">
        <v>51.6</v>
      </c>
      <c r="P55" s="100">
        <v>138.4</v>
      </c>
      <c r="Q55" s="100">
        <v>129.19999999999999</v>
      </c>
      <c r="R55" s="100">
        <v>328.8</v>
      </c>
      <c r="S55" s="100">
        <v>568</v>
      </c>
      <c r="T55" s="100">
        <v>567.6</v>
      </c>
      <c r="U55" s="100">
        <v>0</v>
      </c>
      <c r="V55" s="100">
        <v>0</v>
      </c>
      <c r="W55" s="100">
        <v>1170.4000000000001</v>
      </c>
      <c r="X55" s="100">
        <v>1977.8</v>
      </c>
      <c r="Y55" s="100">
        <v>3689.4</v>
      </c>
      <c r="Z55" s="100">
        <v>0</v>
      </c>
      <c r="AA55" s="100">
        <v>0</v>
      </c>
      <c r="AB55" s="101">
        <v>6448.2</v>
      </c>
      <c r="AF55" s="100">
        <v>20.400000000000002</v>
      </c>
    </row>
    <row r="56" spans="1:54" x14ac:dyDescent="0.2">
      <c r="A56" s="99" t="s">
        <v>18</v>
      </c>
      <c r="B56" s="100">
        <v>1.56</v>
      </c>
      <c r="C56" s="100">
        <v>2.72</v>
      </c>
      <c r="D56" s="100">
        <v>2.1000000000000001E-2</v>
      </c>
      <c r="E56" s="100">
        <v>924</v>
      </c>
      <c r="F56" s="100">
        <v>1476</v>
      </c>
      <c r="G56" s="100">
        <v>64.2</v>
      </c>
      <c r="H56" s="100">
        <v>444</v>
      </c>
      <c r="I56" s="100">
        <v>444.40000000000003</v>
      </c>
      <c r="J56" s="100">
        <v>382.8</v>
      </c>
      <c r="K56" s="100">
        <v>383.40000000000003</v>
      </c>
      <c r="L56" s="100">
        <v>96.3</v>
      </c>
      <c r="M56" s="100">
        <v>61.6</v>
      </c>
      <c r="N56" s="100">
        <v>121.2</v>
      </c>
      <c r="O56" s="100">
        <v>62</v>
      </c>
      <c r="P56" s="100">
        <v>122.2</v>
      </c>
      <c r="Q56" s="100">
        <v>135.19999999999999</v>
      </c>
      <c r="R56" s="100">
        <v>333.2</v>
      </c>
      <c r="S56" s="100">
        <v>566.4</v>
      </c>
      <c r="T56" s="100">
        <v>566.80000000000007</v>
      </c>
      <c r="U56" s="100">
        <v>0</v>
      </c>
      <c r="V56" s="100">
        <v>0</v>
      </c>
      <c r="W56" s="100">
        <v>1172.6000000000001</v>
      </c>
      <c r="X56" s="100">
        <v>2010.8</v>
      </c>
      <c r="Y56" s="100">
        <v>3484.8</v>
      </c>
      <c r="Z56" s="100">
        <v>0</v>
      </c>
      <c r="AA56" s="100">
        <v>0</v>
      </c>
      <c r="AB56" s="101">
        <v>6263.4000000000005</v>
      </c>
      <c r="AF56" s="100">
        <v>20.400000000000002</v>
      </c>
    </row>
    <row r="57" spans="1:54" x14ac:dyDescent="0.2">
      <c r="A57" s="99" t="s">
        <v>19</v>
      </c>
      <c r="B57" s="100">
        <v>1.6</v>
      </c>
      <c r="C57" s="100">
        <v>2.8000000000000003</v>
      </c>
      <c r="D57" s="100">
        <v>2.4E-2</v>
      </c>
      <c r="E57" s="100">
        <v>866</v>
      </c>
      <c r="F57" s="100">
        <v>1414</v>
      </c>
      <c r="G57" s="100">
        <v>73.3</v>
      </c>
      <c r="H57" s="100">
        <v>376</v>
      </c>
      <c r="I57" s="100">
        <v>375.6</v>
      </c>
      <c r="J57" s="100">
        <v>398.40000000000003</v>
      </c>
      <c r="K57" s="100">
        <v>398.40000000000003</v>
      </c>
      <c r="L57" s="100">
        <v>101.10000000000001</v>
      </c>
      <c r="M57" s="100">
        <v>44.6</v>
      </c>
      <c r="N57" s="100">
        <v>117.60000000000001</v>
      </c>
      <c r="O57" s="100">
        <v>48</v>
      </c>
      <c r="P57" s="100">
        <v>134.4</v>
      </c>
      <c r="Q57" s="100">
        <v>141</v>
      </c>
      <c r="R57" s="100">
        <v>301.8</v>
      </c>
      <c r="S57" s="100">
        <v>539.20000000000005</v>
      </c>
      <c r="T57" s="100">
        <v>538.79999999999995</v>
      </c>
      <c r="U57" s="100">
        <v>0</v>
      </c>
      <c r="V57" s="100">
        <v>0</v>
      </c>
      <c r="W57" s="100">
        <v>1188</v>
      </c>
      <c r="X57" s="100">
        <v>1925</v>
      </c>
      <c r="Y57" s="100">
        <v>2349.6</v>
      </c>
      <c r="Z57" s="100">
        <v>19.8</v>
      </c>
      <c r="AA57" s="100">
        <v>0</v>
      </c>
      <c r="AB57" s="101">
        <v>5801.4000000000005</v>
      </c>
      <c r="AF57" s="100">
        <v>22.2</v>
      </c>
    </row>
    <row r="58" spans="1:54" x14ac:dyDescent="0.2">
      <c r="A58" s="99" t="s">
        <v>20</v>
      </c>
      <c r="B58" s="100">
        <v>1.68</v>
      </c>
      <c r="C58" s="100">
        <v>2.88</v>
      </c>
      <c r="D58" s="100">
        <v>2.3E-2</v>
      </c>
      <c r="E58" s="100">
        <v>866</v>
      </c>
      <c r="F58" s="100">
        <v>1368</v>
      </c>
      <c r="G58" s="100">
        <v>69.900000000000006</v>
      </c>
      <c r="H58" s="100">
        <v>369.6</v>
      </c>
      <c r="I58" s="100">
        <v>370</v>
      </c>
      <c r="J58" s="100">
        <v>375.6</v>
      </c>
      <c r="K58" s="100">
        <v>375.6</v>
      </c>
      <c r="L58" s="100">
        <v>91.05</v>
      </c>
      <c r="M58" s="100">
        <v>61.800000000000004</v>
      </c>
      <c r="N58" s="100">
        <v>141.4</v>
      </c>
      <c r="O58" s="100">
        <v>25.8</v>
      </c>
      <c r="P58" s="100">
        <v>142</v>
      </c>
      <c r="Q58" s="100">
        <v>132</v>
      </c>
      <c r="R58" s="100">
        <v>283.60000000000002</v>
      </c>
      <c r="S58" s="100">
        <v>532.79999999999995</v>
      </c>
      <c r="T58" s="100">
        <v>532.79999999999995</v>
      </c>
      <c r="U58" s="100">
        <v>0</v>
      </c>
      <c r="V58" s="100">
        <v>0</v>
      </c>
      <c r="W58" s="100">
        <v>1203.4000000000001</v>
      </c>
      <c r="X58" s="100">
        <v>1870</v>
      </c>
      <c r="Y58" s="100">
        <v>792</v>
      </c>
      <c r="Z58" s="100">
        <v>369.6</v>
      </c>
      <c r="AA58" s="100">
        <v>0</v>
      </c>
      <c r="AB58" s="101">
        <v>5181</v>
      </c>
      <c r="AF58" s="100">
        <v>23.7</v>
      </c>
    </row>
    <row r="59" spans="1:54" x14ac:dyDescent="0.2">
      <c r="A59" s="99" t="s">
        <v>21</v>
      </c>
      <c r="B59" s="100">
        <v>1.68</v>
      </c>
      <c r="C59" s="100">
        <v>2.88</v>
      </c>
      <c r="D59" s="100">
        <v>2.3E-2</v>
      </c>
      <c r="E59" s="100">
        <v>840</v>
      </c>
      <c r="F59" s="100">
        <v>1364</v>
      </c>
      <c r="G59" s="100">
        <v>56.7</v>
      </c>
      <c r="H59" s="100">
        <v>368.8</v>
      </c>
      <c r="I59" s="100">
        <v>368</v>
      </c>
      <c r="J59" s="100">
        <v>364.8</v>
      </c>
      <c r="K59" s="100">
        <v>364.2</v>
      </c>
      <c r="L59" s="100">
        <v>111.60000000000001</v>
      </c>
      <c r="M59" s="100">
        <v>43.6</v>
      </c>
      <c r="N59" s="100">
        <v>149.6</v>
      </c>
      <c r="O59" s="100">
        <v>23.2</v>
      </c>
      <c r="P59" s="100">
        <v>126.8</v>
      </c>
      <c r="Q59" s="100">
        <v>136.80000000000001</v>
      </c>
      <c r="R59" s="100">
        <v>235.20000000000002</v>
      </c>
      <c r="S59" s="100">
        <v>582.4</v>
      </c>
      <c r="T59" s="100">
        <v>582.4</v>
      </c>
      <c r="U59" s="100">
        <v>0</v>
      </c>
      <c r="V59" s="100">
        <v>0</v>
      </c>
      <c r="W59" s="100">
        <v>1212.2</v>
      </c>
      <c r="X59" s="100">
        <v>1900.8</v>
      </c>
      <c r="Y59" s="100">
        <v>574.20000000000005</v>
      </c>
      <c r="Z59" s="100">
        <v>422.40000000000003</v>
      </c>
      <c r="AA59" s="100">
        <v>0</v>
      </c>
      <c r="AB59" s="101">
        <v>5062.2</v>
      </c>
      <c r="AF59" s="100">
        <v>23.1</v>
      </c>
    </row>
    <row r="60" spans="1:54" x14ac:dyDescent="0.2">
      <c r="A60" s="99" t="s">
        <v>22</v>
      </c>
      <c r="B60" s="100">
        <v>1.52</v>
      </c>
      <c r="C60" s="100">
        <v>2.96</v>
      </c>
      <c r="D60" s="100">
        <v>2.4E-2</v>
      </c>
      <c r="E60" s="100">
        <v>856</v>
      </c>
      <c r="F60" s="100">
        <v>1382</v>
      </c>
      <c r="G60" s="100">
        <v>50.5</v>
      </c>
      <c r="H60" s="100">
        <v>377.6</v>
      </c>
      <c r="I60" s="100">
        <v>377.6</v>
      </c>
      <c r="J60" s="100">
        <v>367.2</v>
      </c>
      <c r="K60" s="100">
        <v>367.8</v>
      </c>
      <c r="L60" s="100">
        <v>130.65</v>
      </c>
      <c r="M60" s="100">
        <v>38</v>
      </c>
      <c r="N60" s="100">
        <v>157.20000000000002</v>
      </c>
      <c r="O60" s="100">
        <v>37.800000000000004</v>
      </c>
      <c r="P60" s="100">
        <v>129.80000000000001</v>
      </c>
      <c r="Q60" s="100">
        <v>134.19999999999999</v>
      </c>
      <c r="R60" s="100">
        <v>272</v>
      </c>
      <c r="S60" s="100">
        <v>538.4</v>
      </c>
      <c r="T60" s="100">
        <v>538</v>
      </c>
      <c r="U60" s="100">
        <v>0</v>
      </c>
      <c r="V60" s="100">
        <v>0</v>
      </c>
      <c r="W60" s="100">
        <v>1223.2</v>
      </c>
      <c r="X60" s="100">
        <v>1929.4</v>
      </c>
      <c r="Y60" s="100">
        <v>462</v>
      </c>
      <c r="Z60" s="100">
        <v>620.4</v>
      </c>
      <c r="AA60" s="100">
        <v>0</v>
      </c>
      <c r="AB60" s="101">
        <v>5154.6000000000004</v>
      </c>
      <c r="AF60" s="100">
        <v>25.2</v>
      </c>
    </row>
    <row r="61" spans="1:54" x14ac:dyDescent="0.2">
      <c r="A61" s="99" t="s">
        <v>23</v>
      </c>
      <c r="B61" s="100">
        <v>1.48</v>
      </c>
      <c r="C61" s="100">
        <v>2.92</v>
      </c>
      <c r="D61" s="100">
        <v>2.5000000000000001E-2</v>
      </c>
      <c r="E61" s="100">
        <v>872</v>
      </c>
      <c r="F61" s="100">
        <v>1376</v>
      </c>
      <c r="G61" s="100">
        <v>51.800000000000004</v>
      </c>
      <c r="H61" s="100">
        <v>386.40000000000003</v>
      </c>
      <c r="I61" s="100">
        <v>387.2</v>
      </c>
      <c r="J61" s="100">
        <v>375.6</v>
      </c>
      <c r="K61" s="100">
        <v>375</v>
      </c>
      <c r="L61" s="100">
        <v>113.25</v>
      </c>
      <c r="M61" s="100">
        <v>43</v>
      </c>
      <c r="N61" s="100">
        <v>141.6</v>
      </c>
      <c r="O61" s="100">
        <v>48.2</v>
      </c>
      <c r="P61" s="100">
        <v>124.60000000000001</v>
      </c>
      <c r="Q61" s="100">
        <v>157.6</v>
      </c>
      <c r="R61" s="100">
        <v>265.8</v>
      </c>
      <c r="S61" s="100">
        <v>536</v>
      </c>
      <c r="T61" s="100">
        <v>536.79999999999995</v>
      </c>
      <c r="U61" s="100">
        <v>0</v>
      </c>
      <c r="V61" s="100">
        <v>0</v>
      </c>
      <c r="W61" s="100">
        <v>1214.4000000000001</v>
      </c>
      <c r="X61" s="100">
        <v>1925</v>
      </c>
      <c r="Y61" s="100">
        <v>349.8</v>
      </c>
      <c r="Z61" s="100">
        <v>323.40000000000003</v>
      </c>
      <c r="AA61" s="100">
        <v>0</v>
      </c>
      <c r="AB61" s="101">
        <v>5174.4000000000005</v>
      </c>
      <c r="AF61" s="100">
        <v>25.2</v>
      </c>
    </row>
    <row r="62" spans="1:54" s="112" customFormat="1" x14ac:dyDescent="0.2">
      <c r="A62" s="107" t="s">
        <v>24</v>
      </c>
      <c r="B62" s="108">
        <v>1.44</v>
      </c>
      <c r="C62" s="108">
        <v>3</v>
      </c>
      <c r="D62" s="108">
        <v>2.4E-2</v>
      </c>
      <c r="E62" s="108">
        <v>854</v>
      </c>
      <c r="F62" s="108">
        <v>1382</v>
      </c>
      <c r="G62" s="108">
        <v>57.1</v>
      </c>
      <c r="H62" s="108">
        <v>399.2</v>
      </c>
      <c r="I62" s="108">
        <v>398.8</v>
      </c>
      <c r="J62" s="108">
        <v>362.40000000000003</v>
      </c>
      <c r="K62" s="108">
        <v>363</v>
      </c>
      <c r="L62" s="108">
        <v>101.85000000000001</v>
      </c>
      <c r="M62" s="108">
        <v>40.4</v>
      </c>
      <c r="N62" s="108">
        <v>128.6</v>
      </c>
      <c r="O62" s="108">
        <v>48</v>
      </c>
      <c r="P62" s="108">
        <v>121</v>
      </c>
      <c r="Q62" s="108">
        <v>136.6</v>
      </c>
      <c r="R62" s="108">
        <v>256.60000000000002</v>
      </c>
      <c r="S62" s="108">
        <v>576</v>
      </c>
      <c r="T62" s="108">
        <v>576</v>
      </c>
      <c r="U62" s="108">
        <v>0</v>
      </c>
      <c r="V62" s="108">
        <v>0</v>
      </c>
      <c r="W62" s="108">
        <v>1174.8</v>
      </c>
      <c r="X62" s="108">
        <v>1903</v>
      </c>
      <c r="Y62" s="108">
        <v>409.2</v>
      </c>
      <c r="Z62" s="108">
        <v>534.6</v>
      </c>
      <c r="AA62" s="108">
        <v>0</v>
      </c>
      <c r="AB62" s="109">
        <v>5055.6000000000004</v>
      </c>
      <c r="AC62" s="111"/>
      <c r="AD62" s="111"/>
      <c r="AE62" s="111"/>
      <c r="AF62" s="108">
        <v>24.6</v>
      </c>
      <c r="AG62" s="111"/>
      <c r="AH62" s="111"/>
      <c r="AI62" s="111"/>
      <c r="AJ62" s="111"/>
      <c r="AK62" s="111"/>
      <c r="AL62" s="111"/>
      <c r="AM62" s="111"/>
      <c r="AN62" s="111"/>
      <c r="AO62" s="111"/>
      <c r="AP62" s="111"/>
      <c r="AQ62" s="111"/>
      <c r="AR62" s="111"/>
      <c r="AS62" s="111"/>
      <c r="AT62" s="111"/>
      <c r="AU62" s="111"/>
      <c r="AV62" s="111"/>
      <c r="AW62" s="111"/>
      <c r="AX62" s="111"/>
      <c r="AY62" s="111"/>
      <c r="AZ62" s="111"/>
      <c r="BA62" s="111"/>
      <c r="BB62" s="111"/>
    </row>
    <row r="63" spans="1:54" x14ac:dyDescent="0.2">
      <c r="A63" s="99" t="s">
        <v>25</v>
      </c>
      <c r="B63" s="100">
        <v>1.4000000000000001</v>
      </c>
      <c r="C63" s="100">
        <v>3.2</v>
      </c>
      <c r="D63" s="100">
        <v>1.8000000000000002E-2</v>
      </c>
      <c r="E63" s="100">
        <v>844</v>
      </c>
      <c r="F63" s="100">
        <v>1334</v>
      </c>
      <c r="G63" s="100">
        <v>37.800000000000004</v>
      </c>
      <c r="H63" s="100">
        <v>400.8</v>
      </c>
      <c r="I63" s="100">
        <v>400.8</v>
      </c>
      <c r="J63" s="100">
        <v>360</v>
      </c>
      <c r="K63" s="100">
        <v>359.40000000000003</v>
      </c>
      <c r="L63" s="100">
        <v>90.3</v>
      </c>
      <c r="M63" s="100">
        <v>49</v>
      </c>
      <c r="N63" s="100">
        <v>121.4</v>
      </c>
      <c r="O63" s="100">
        <v>48</v>
      </c>
      <c r="P63" s="100">
        <v>127.4</v>
      </c>
      <c r="Q63" s="100">
        <v>140.80000000000001</v>
      </c>
      <c r="R63" s="100">
        <v>248.8</v>
      </c>
      <c r="S63" s="100">
        <v>548</v>
      </c>
      <c r="T63" s="100">
        <v>547.6</v>
      </c>
      <c r="U63" s="100">
        <v>0</v>
      </c>
      <c r="V63" s="100">
        <v>0</v>
      </c>
      <c r="W63" s="100">
        <v>1141.8</v>
      </c>
      <c r="X63" s="100">
        <v>1837</v>
      </c>
      <c r="Y63" s="100">
        <v>580.80000000000007</v>
      </c>
      <c r="Z63" s="100">
        <v>468.6</v>
      </c>
      <c r="AA63" s="100">
        <v>0</v>
      </c>
      <c r="AB63" s="101">
        <v>4897.2</v>
      </c>
      <c r="AF63" s="100">
        <v>23.400000000000002</v>
      </c>
    </row>
    <row r="64" spans="1:54" ht="13.5" thickBot="1" x14ac:dyDescent="0.25">
      <c r="A64" s="102" t="s">
        <v>26</v>
      </c>
      <c r="B64" s="103">
        <v>1.32</v>
      </c>
      <c r="C64" s="103">
        <v>3.56</v>
      </c>
      <c r="D64" s="103">
        <v>0.01</v>
      </c>
      <c r="E64" s="103">
        <v>866</v>
      </c>
      <c r="F64" s="103">
        <v>1312</v>
      </c>
      <c r="G64" s="103">
        <v>37.1</v>
      </c>
      <c r="H64" s="103">
        <v>419.2</v>
      </c>
      <c r="I64" s="103">
        <v>419.2</v>
      </c>
      <c r="J64" s="103">
        <v>374.40000000000003</v>
      </c>
      <c r="K64" s="103">
        <v>375</v>
      </c>
      <c r="L64" s="103">
        <v>90.3</v>
      </c>
      <c r="M64" s="103">
        <v>47.800000000000004</v>
      </c>
      <c r="N64" s="103">
        <v>126</v>
      </c>
      <c r="O64" s="103">
        <v>49</v>
      </c>
      <c r="P64" s="103">
        <v>145.6</v>
      </c>
      <c r="Q64" s="103">
        <v>128.19999999999999</v>
      </c>
      <c r="R64" s="103">
        <v>224.4</v>
      </c>
      <c r="S64" s="103">
        <v>528</v>
      </c>
      <c r="T64" s="103">
        <v>528.4</v>
      </c>
      <c r="U64" s="103">
        <v>0</v>
      </c>
      <c r="V64" s="103">
        <v>0</v>
      </c>
      <c r="W64" s="103">
        <v>1139.6000000000001</v>
      </c>
      <c r="X64" s="103">
        <v>1782</v>
      </c>
      <c r="Y64" s="103">
        <v>59.4</v>
      </c>
      <c r="Z64" s="103">
        <v>1313.4</v>
      </c>
      <c r="AA64" s="103">
        <v>0</v>
      </c>
      <c r="AB64" s="104">
        <v>4501.2</v>
      </c>
      <c r="AF64" s="103">
        <v>24.6</v>
      </c>
    </row>
    <row r="65" spans="1:54" x14ac:dyDescent="0.2">
      <c r="A65" s="87" t="s">
        <v>2</v>
      </c>
      <c r="B65" s="91">
        <v>36.04</v>
      </c>
      <c r="C65" s="91">
        <v>71.2</v>
      </c>
      <c r="D65" s="91">
        <v>0.20500000000000002</v>
      </c>
      <c r="E65" s="91">
        <v>21494</v>
      </c>
      <c r="F65" s="91">
        <v>33030</v>
      </c>
      <c r="G65" s="91">
        <v>1398.8</v>
      </c>
      <c r="H65" s="91">
        <v>10098.400000000001</v>
      </c>
      <c r="I65" s="91">
        <v>10098.4</v>
      </c>
      <c r="J65" s="91">
        <v>9283.2000000000007</v>
      </c>
      <c r="K65" s="91">
        <v>9283.7999999999993</v>
      </c>
      <c r="L65" s="91">
        <v>2599.5</v>
      </c>
      <c r="M65" s="91">
        <v>1078.1999999999998</v>
      </c>
      <c r="N65" s="91">
        <v>3403.2</v>
      </c>
      <c r="O65" s="91">
        <v>965.80000000000018</v>
      </c>
      <c r="P65" s="91">
        <v>3130.0000000000005</v>
      </c>
      <c r="Q65" s="91">
        <v>3288.6</v>
      </c>
      <c r="R65" s="91">
        <v>6863.8000000000011</v>
      </c>
      <c r="S65" s="91">
        <v>12311.999999999998</v>
      </c>
      <c r="T65" s="91">
        <v>12312.399999999998</v>
      </c>
      <c r="U65" s="91">
        <v>0</v>
      </c>
      <c r="V65" s="91">
        <v>0</v>
      </c>
      <c r="W65" s="91">
        <v>29079.600000000002</v>
      </c>
      <c r="X65" s="91">
        <v>45504.800000000003</v>
      </c>
      <c r="Y65" s="91">
        <v>26901.599999999999</v>
      </c>
      <c r="Z65" s="91">
        <v>18037.8</v>
      </c>
      <c r="AA65" s="91">
        <v>0</v>
      </c>
      <c r="AB65" s="91">
        <v>119341.19999999998</v>
      </c>
    </row>
    <row r="71" spans="1:54" ht="18" x14ac:dyDescent="0.25">
      <c r="A71" s="146" t="s">
        <v>117</v>
      </c>
      <c r="B71" s="147"/>
      <c r="C71" s="147"/>
      <c r="D71" s="147"/>
      <c r="E71" s="147"/>
      <c r="F71" s="147"/>
      <c r="G71" s="147"/>
      <c r="H71" s="147"/>
      <c r="I71" s="147"/>
      <c r="J71" s="147"/>
      <c r="K71" s="147"/>
      <c r="L71" s="114"/>
      <c r="M71" s="114"/>
      <c r="N71" s="114"/>
      <c r="BB71" s="1"/>
    </row>
    <row r="72" spans="1:54" x14ac:dyDescent="0.2">
      <c r="A72" s="115"/>
      <c r="B72" s="115"/>
      <c r="C72" s="115"/>
      <c r="D72" s="115"/>
      <c r="E72" s="115"/>
      <c r="F72" s="115"/>
      <c r="G72" s="115"/>
      <c r="H72" s="115"/>
      <c r="I72" s="115"/>
      <c r="J72" s="81"/>
      <c r="K72" s="81"/>
      <c r="L72" s="81"/>
      <c r="M72" s="81"/>
      <c r="N72" s="81"/>
      <c r="BB72" s="1"/>
    </row>
    <row r="73" spans="1:54" ht="18.75" thickBot="1" x14ac:dyDescent="0.3">
      <c r="A73" s="148" t="s">
        <v>72</v>
      </c>
      <c r="B73" s="149"/>
      <c r="C73" s="149"/>
      <c r="D73" s="149"/>
      <c r="E73" s="149"/>
      <c r="F73" s="115"/>
      <c r="G73" s="148" t="s">
        <v>73</v>
      </c>
      <c r="H73" s="149"/>
      <c r="I73" s="149"/>
      <c r="J73" s="149"/>
      <c r="K73" s="149"/>
      <c r="L73" s="81"/>
      <c r="M73" s="81"/>
      <c r="N73" s="81"/>
      <c r="BB73" s="1"/>
    </row>
    <row r="74" spans="1:54" ht="13.5" thickBot="1" x14ac:dyDescent="0.25">
      <c r="A74" s="150" t="s">
        <v>74</v>
      </c>
      <c r="B74" s="151"/>
      <c r="C74" s="116" t="s">
        <v>75</v>
      </c>
      <c r="D74" s="116" t="s">
        <v>76</v>
      </c>
      <c r="E74" s="116" t="s">
        <v>77</v>
      </c>
      <c r="F74" s="117"/>
      <c r="G74" s="150" t="s">
        <v>74</v>
      </c>
      <c r="H74" s="151"/>
      <c r="I74" s="116" t="s">
        <v>75</v>
      </c>
      <c r="J74" s="116" t="s">
        <v>76</v>
      </c>
      <c r="K74" s="116" t="s">
        <v>77</v>
      </c>
      <c r="L74" s="81"/>
      <c r="M74" s="81"/>
      <c r="N74" s="81"/>
      <c r="BB74" s="1"/>
    </row>
    <row r="75" spans="1:54" ht="38.25" x14ac:dyDescent="0.2">
      <c r="A75" s="118" t="s">
        <v>78</v>
      </c>
      <c r="B75" s="119" t="s">
        <v>79</v>
      </c>
      <c r="C75" s="120">
        <v>10000</v>
      </c>
      <c r="D75" s="120">
        <v>10000</v>
      </c>
      <c r="E75" s="120">
        <v>10000</v>
      </c>
      <c r="F75" s="117"/>
      <c r="G75" s="118" t="s">
        <v>78</v>
      </c>
      <c r="H75" s="119" t="s">
        <v>79</v>
      </c>
      <c r="I75" s="120">
        <v>10000</v>
      </c>
      <c r="J75" s="120">
        <v>10000</v>
      </c>
      <c r="K75" s="120">
        <v>10000</v>
      </c>
      <c r="L75" s="81"/>
      <c r="M75" s="81"/>
      <c r="N75" s="81"/>
      <c r="BB75" s="1"/>
    </row>
    <row r="76" spans="1:54" ht="38.25" x14ac:dyDescent="0.2">
      <c r="A76" s="121" t="s">
        <v>80</v>
      </c>
      <c r="B76" s="122" t="s">
        <v>81</v>
      </c>
      <c r="C76" s="123">
        <v>19</v>
      </c>
      <c r="D76" s="123">
        <v>19</v>
      </c>
      <c r="E76" s="123">
        <v>19</v>
      </c>
      <c r="F76" s="117"/>
      <c r="G76" s="121" t="s">
        <v>80</v>
      </c>
      <c r="H76" s="122" t="s">
        <v>81</v>
      </c>
      <c r="I76" s="123">
        <v>20.3</v>
      </c>
      <c r="J76" s="123">
        <v>20.3</v>
      </c>
      <c r="K76" s="123">
        <v>20.3</v>
      </c>
      <c r="L76" s="81"/>
      <c r="M76" s="81"/>
      <c r="N76" s="81"/>
      <c r="BB76" s="1"/>
    </row>
    <row r="77" spans="1:54" x14ac:dyDescent="0.2">
      <c r="A77" s="142" t="s">
        <v>82</v>
      </c>
      <c r="B77" s="122" t="s">
        <v>83</v>
      </c>
      <c r="C77" s="123">
        <v>66.62</v>
      </c>
      <c r="D77" s="123">
        <v>66.62</v>
      </c>
      <c r="E77" s="123">
        <v>66.62</v>
      </c>
      <c r="F77" s="115"/>
      <c r="G77" s="142" t="s">
        <v>82</v>
      </c>
      <c r="H77" s="122" t="s">
        <v>83</v>
      </c>
      <c r="I77" s="123">
        <v>69.900000000000006</v>
      </c>
      <c r="J77" s="123">
        <v>69.900000000000006</v>
      </c>
      <c r="K77" s="123">
        <v>69.900000000000006</v>
      </c>
      <c r="L77" s="81"/>
      <c r="M77" s="81"/>
      <c r="N77" s="81"/>
      <c r="BB77" s="1"/>
    </row>
    <row r="78" spans="1:54" x14ac:dyDescent="0.2">
      <c r="A78" s="140"/>
      <c r="B78" s="122" t="s">
        <v>84</v>
      </c>
      <c r="C78" s="123">
        <v>70.72</v>
      </c>
      <c r="D78" s="123">
        <v>70.72</v>
      </c>
      <c r="E78" s="123">
        <v>70.72</v>
      </c>
      <c r="F78" s="115"/>
      <c r="G78" s="140"/>
      <c r="H78" s="122" t="s">
        <v>84</v>
      </c>
      <c r="I78" s="123">
        <v>74.099999999999994</v>
      </c>
      <c r="J78" s="123">
        <v>74.099999999999994</v>
      </c>
      <c r="K78" s="123">
        <v>74.099999999999994</v>
      </c>
      <c r="L78" s="81"/>
      <c r="M78" s="81"/>
      <c r="N78" s="81"/>
      <c r="BB78" s="1"/>
    </row>
    <row r="79" spans="1:54" x14ac:dyDescent="0.2">
      <c r="A79" s="143"/>
      <c r="B79" s="122" t="s">
        <v>85</v>
      </c>
      <c r="C79" s="123">
        <v>55.18</v>
      </c>
      <c r="D79" s="123">
        <v>55.18</v>
      </c>
      <c r="E79" s="123">
        <v>55.18</v>
      </c>
      <c r="F79" s="115"/>
      <c r="G79" s="143"/>
      <c r="H79" s="122" t="s">
        <v>85</v>
      </c>
      <c r="I79" s="123">
        <v>57.8</v>
      </c>
      <c r="J79" s="123">
        <v>57.8</v>
      </c>
      <c r="K79" s="123">
        <v>57.8</v>
      </c>
      <c r="L79" s="81"/>
      <c r="M79" s="81"/>
      <c r="N79" s="81"/>
      <c r="BB79" s="1"/>
    </row>
    <row r="80" spans="1:54" ht="38.25" x14ac:dyDescent="0.2">
      <c r="A80" s="121" t="s">
        <v>86</v>
      </c>
      <c r="B80" s="122" t="s">
        <v>87</v>
      </c>
      <c r="C80" s="123">
        <v>0.78</v>
      </c>
      <c r="D80" s="123">
        <v>0.78</v>
      </c>
      <c r="E80" s="123">
        <v>0.78</v>
      </c>
      <c r="F80" s="115"/>
      <c r="G80" s="121" t="s">
        <v>86</v>
      </c>
      <c r="H80" s="122" t="s">
        <v>87</v>
      </c>
      <c r="I80" s="123">
        <v>0.91</v>
      </c>
      <c r="J80" s="123">
        <v>0.91</v>
      </c>
      <c r="K80" s="123">
        <v>0.91</v>
      </c>
      <c r="L80" s="124"/>
      <c r="M80" s="124"/>
      <c r="N80" s="124"/>
      <c r="BB80" s="1"/>
    </row>
    <row r="81" spans="1:54" x14ac:dyDescent="0.2">
      <c r="A81" s="142" t="s">
        <v>88</v>
      </c>
      <c r="B81" s="122" t="s">
        <v>89</v>
      </c>
      <c r="C81" s="123">
        <v>17.079999999999998</v>
      </c>
      <c r="D81" s="123">
        <v>17.079999999999998</v>
      </c>
      <c r="E81" s="123">
        <v>17.079999999999998</v>
      </c>
      <c r="F81" s="115"/>
      <c r="G81" s="142" t="s">
        <v>88</v>
      </c>
      <c r="H81" s="122" t="s">
        <v>89</v>
      </c>
      <c r="I81" s="123">
        <v>16</v>
      </c>
      <c r="J81" s="123">
        <v>16</v>
      </c>
      <c r="K81" s="123">
        <v>16</v>
      </c>
      <c r="L81" s="81"/>
      <c r="M81" s="81"/>
      <c r="N81" s="81"/>
      <c r="BB81" s="1"/>
    </row>
    <row r="82" spans="1:54" x14ac:dyDescent="0.2">
      <c r="A82" s="140"/>
      <c r="B82" s="122" t="s">
        <v>90</v>
      </c>
      <c r="C82" s="123">
        <v>10.130000000000001</v>
      </c>
      <c r="D82" s="123">
        <v>10.130000000000001</v>
      </c>
      <c r="E82" s="123">
        <v>10.130000000000001</v>
      </c>
      <c r="F82" s="115"/>
      <c r="G82" s="140"/>
      <c r="H82" s="122" t="s">
        <v>90</v>
      </c>
      <c r="I82" s="123">
        <v>10.199999999999999</v>
      </c>
      <c r="J82" s="123">
        <v>10.199999999999999</v>
      </c>
      <c r="K82" s="123">
        <v>10.199999999999999</v>
      </c>
      <c r="L82" s="81"/>
      <c r="M82" s="81"/>
      <c r="N82" s="81"/>
      <c r="BB82" s="1"/>
    </row>
    <row r="83" spans="1:54" x14ac:dyDescent="0.2">
      <c r="A83" s="143"/>
      <c r="B83" s="122" t="s">
        <v>91</v>
      </c>
      <c r="C83" s="123">
        <v>5.86</v>
      </c>
      <c r="D83" s="123">
        <v>5.86</v>
      </c>
      <c r="E83" s="123">
        <v>5.86</v>
      </c>
      <c r="F83" s="115"/>
      <c r="G83" s="143"/>
      <c r="H83" s="122" t="s">
        <v>91</v>
      </c>
      <c r="I83" s="123">
        <v>5.9</v>
      </c>
      <c r="J83" s="123">
        <v>5.9</v>
      </c>
      <c r="K83" s="123">
        <v>5.9</v>
      </c>
      <c r="L83" s="81"/>
      <c r="M83" s="81" t="s">
        <v>92</v>
      </c>
      <c r="N83" s="81" t="s">
        <v>93</v>
      </c>
      <c r="BB83" s="1"/>
    </row>
    <row r="84" spans="1:54" x14ac:dyDescent="0.2">
      <c r="A84" s="142" t="s">
        <v>94</v>
      </c>
      <c r="B84" s="122" t="s">
        <v>95</v>
      </c>
      <c r="C84" s="125">
        <f>E10</f>
        <v>1008</v>
      </c>
      <c r="D84" s="125">
        <f>E16</f>
        <v>1976</v>
      </c>
      <c r="E84" s="125">
        <f>E28</f>
        <v>1752</v>
      </c>
      <c r="F84" s="115"/>
      <c r="G84" s="142" t="s">
        <v>94</v>
      </c>
      <c r="H84" s="122" t="s">
        <v>95</v>
      </c>
      <c r="I84" s="125">
        <f>F10</f>
        <v>1196</v>
      </c>
      <c r="J84" s="125">
        <f>F16</f>
        <v>2362</v>
      </c>
      <c r="K84" s="125">
        <f>F28</f>
        <v>2306</v>
      </c>
      <c r="L84" s="126">
        <v>4</v>
      </c>
      <c r="M84" s="127">
        <f>(C84+C87+I84+I87)/1000</f>
        <v>2.6998000000000002</v>
      </c>
      <c r="N84" s="127">
        <f>(C85+C88+I85+I88)/1000</f>
        <v>2.2478000000000002</v>
      </c>
      <c r="BB84" s="1"/>
    </row>
    <row r="85" spans="1:54" x14ac:dyDescent="0.2">
      <c r="A85" s="140"/>
      <c r="B85" s="122" t="s">
        <v>96</v>
      </c>
      <c r="C85" s="125">
        <f>E44</f>
        <v>870</v>
      </c>
      <c r="D85" s="125">
        <f>E50</f>
        <v>972</v>
      </c>
      <c r="E85" s="125">
        <f>E62</f>
        <v>854</v>
      </c>
      <c r="F85" s="115"/>
      <c r="G85" s="140"/>
      <c r="H85" s="122" t="s">
        <v>96</v>
      </c>
      <c r="I85" s="125">
        <f>F44</f>
        <v>1312</v>
      </c>
      <c r="J85" s="125">
        <f>F50</f>
        <v>1356</v>
      </c>
      <c r="K85" s="125">
        <f>F62</f>
        <v>1382</v>
      </c>
      <c r="L85" s="126">
        <v>10</v>
      </c>
      <c r="M85" s="127">
        <f>(D84+D87+J84+J87)/1000</f>
        <v>5.3292000000000002</v>
      </c>
      <c r="N85" s="127">
        <f>(D85+D88+J85+J88)/1000</f>
        <v>2.4969999999999999</v>
      </c>
      <c r="BB85" s="1"/>
    </row>
    <row r="86" spans="1:54" x14ac:dyDescent="0.2">
      <c r="A86" s="140"/>
      <c r="B86" s="122" t="s">
        <v>97</v>
      </c>
      <c r="C86" s="128">
        <f>SQRT(C84^2+C85^2)</f>
        <v>1331.5269430244362</v>
      </c>
      <c r="D86" s="128">
        <f>SQRT(D84^2+D85^2)</f>
        <v>2202.1262452457172</v>
      </c>
      <c r="E86" s="128">
        <f>SQRT(E84^2+E85^2)</f>
        <v>1949.0561818480246</v>
      </c>
      <c r="F86" s="115"/>
      <c r="G86" s="140"/>
      <c r="H86" s="122" t="s">
        <v>97</v>
      </c>
      <c r="I86" s="128">
        <f>SQRT(I84^2+I85^2)</f>
        <v>1775.3196895207352</v>
      </c>
      <c r="J86" s="128">
        <f>SQRT(J84^2+J85^2)</f>
        <v>2723.5601700715188</v>
      </c>
      <c r="K86" s="128">
        <f>SQRT(K84^2+K85^2)</f>
        <v>2688.4121707803661</v>
      </c>
      <c r="L86" s="129">
        <v>22</v>
      </c>
      <c r="M86" s="127">
        <f>(E84+E87+K84+K87)/1000</f>
        <v>4.9093999999999998</v>
      </c>
      <c r="N86" s="127">
        <f>(E85+E88+K85+K88)/1000</f>
        <v>2.2986</v>
      </c>
      <c r="BB86" s="1"/>
    </row>
    <row r="87" spans="1:54" x14ac:dyDescent="0.2">
      <c r="A87" s="140"/>
      <c r="B87" s="122" t="s">
        <v>98</v>
      </c>
      <c r="C87" s="125">
        <f>AG10</f>
        <v>210</v>
      </c>
      <c r="D87" s="125">
        <f>AG16</f>
        <v>443.40000000000003</v>
      </c>
      <c r="E87" s="125">
        <f>AG28</f>
        <v>375.90000000000003</v>
      </c>
      <c r="F87" s="115"/>
      <c r="G87" s="140"/>
      <c r="H87" s="122" t="s">
        <v>98</v>
      </c>
      <c r="I87" s="125">
        <f>AD10+AE10+AF10</f>
        <v>285.8</v>
      </c>
      <c r="J87" s="125">
        <f>AD16+AE16+AF16</f>
        <v>547.79999999999995</v>
      </c>
      <c r="K87" s="125">
        <f>AD28+AE28+AF28</f>
        <v>475.5</v>
      </c>
      <c r="L87" s="81"/>
      <c r="M87" s="81"/>
      <c r="N87" s="81"/>
      <c r="BB87" s="1"/>
    </row>
    <row r="88" spans="1:54" x14ac:dyDescent="0.2">
      <c r="A88" s="140"/>
      <c r="B88" s="122" t="s">
        <v>99</v>
      </c>
      <c r="C88" s="125">
        <v>37</v>
      </c>
      <c r="D88" s="125">
        <v>148</v>
      </c>
      <c r="E88" s="125">
        <v>38</v>
      </c>
      <c r="F88" s="115"/>
      <c r="G88" s="140"/>
      <c r="H88" s="122" t="s">
        <v>99</v>
      </c>
      <c r="I88" s="125">
        <f>AF44</f>
        <v>28.8</v>
      </c>
      <c r="J88" s="125">
        <f>AF50</f>
        <v>21</v>
      </c>
      <c r="K88" s="125">
        <f>AF62</f>
        <v>24.6</v>
      </c>
      <c r="L88" s="81"/>
      <c r="M88" s="81"/>
      <c r="N88" s="81"/>
      <c r="BB88" s="1"/>
    </row>
    <row r="89" spans="1:54" x14ac:dyDescent="0.2">
      <c r="A89" s="140"/>
      <c r="B89" s="122" t="s">
        <v>100</v>
      </c>
      <c r="C89" s="128">
        <f>SQRT(C87^2+C88^2)</f>
        <v>213.23461257497573</v>
      </c>
      <c r="D89" s="128">
        <f>SQRT(D87^2+D88^2)</f>
        <v>467.44792223305478</v>
      </c>
      <c r="E89" s="128">
        <f>SQRT(E87^2+E88^2)</f>
        <v>377.81584138307386</v>
      </c>
      <c r="F89" s="115"/>
      <c r="G89" s="140"/>
      <c r="H89" s="122" t="s">
        <v>100</v>
      </c>
      <c r="I89" s="128">
        <f>SQRT(I87^2+I88^2)</f>
        <v>287.2474194836222</v>
      </c>
      <c r="J89" s="128">
        <f>SQRT(J87^2+J88^2)</f>
        <v>548.20237139217113</v>
      </c>
      <c r="K89" s="128">
        <f>SQRT(K87^2+K88^2)</f>
        <v>476.13591546952222</v>
      </c>
      <c r="L89" s="81"/>
      <c r="M89" s="81"/>
      <c r="N89" s="81"/>
      <c r="BB89" s="1"/>
    </row>
    <row r="90" spans="1:54" x14ac:dyDescent="0.2">
      <c r="A90" s="143"/>
      <c r="B90" s="122" t="s">
        <v>101</v>
      </c>
      <c r="C90" s="128">
        <f>SQRT((C84+C87)^2+(C85+C88)^2)</f>
        <v>1518.6089029108186</v>
      </c>
      <c r="D90" s="128">
        <f>SQRT((D84+D87)^2+(D85+D88)^2)</f>
        <v>2666.0638326941835</v>
      </c>
      <c r="E90" s="128">
        <f>SQRT((E84+E87)^2+(E85+E88)^2)</f>
        <v>2307.297642264647</v>
      </c>
      <c r="F90" s="115" t="s">
        <v>102</v>
      </c>
      <c r="G90" s="143"/>
      <c r="H90" s="122" t="s">
        <v>101</v>
      </c>
      <c r="I90" s="128">
        <f>SQRT((I84+I87)^2+(I85+I88)^2)</f>
        <v>1998.3683043923609</v>
      </c>
      <c r="J90" s="128">
        <f>SQRT((J84+J87)^2+(J85+J88)^2)</f>
        <v>3219.171483472106</v>
      </c>
      <c r="K90" s="128">
        <f>SQRT((K84+K87)^2+(K85+K88)^2)</f>
        <v>3116.9321150772598</v>
      </c>
      <c r="L90" s="81"/>
      <c r="M90" s="81"/>
      <c r="N90" s="81"/>
      <c r="BB90" s="1"/>
    </row>
    <row r="91" spans="1:54" x14ac:dyDescent="0.2">
      <c r="A91" s="144" t="s">
        <v>103</v>
      </c>
      <c r="B91" s="122" t="s">
        <v>104</v>
      </c>
      <c r="C91" s="128">
        <f>C86/C75</f>
        <v>0.13315269430244361</v>
      </c>
      <c r="D91" s="128">
        <f>D86/D75</f>
        <v>0.22021262452457172</v>
      </c>
      <c r="E91" s="128">
        <f>E86/E75</f>
        <v>0.19490561818480245</v>
      </c>
      <c r="F91" s="115"/>
      <c r="G91" s="144" t="s">
        <v>103</v>
      </c>
      <c r="H91" s="122" t="s">
        <v>104</v>
      </c>
      <c r="I91" s="128">
        <f>I86/I75</f>
        <v>0.17753196895207352</v>
      </c>
      <c r="J91" s="128">
        <f>J86/J75</f>
        <v>0.2723560170071519</v>
      </c>
      <c r="K91" s="128">
        <f>K86/K75</f>
        <v>0.2688412170780366</v>
      </c>
      <c r="L91" s="81"/>
      <c r="M91" s="81"/>
      <c r="N91" s="81"/>
      <c r="BB91" s="1"/>
    </row>
    <row r="92" spans="1:54" x14ac:dyDescent="0.2">
      <c r="A92" s="144"/>
      <c r="B92" s="122" t="s">
        <v>105</v>
      </c>
      <c r="C92" s="128">
        <f>C89/C75</f>
        <v>2.1323461257497574E-2</v>
      </c>
      <c r="D92" s="128">
        <f>D89/D75</f>
        <v>4.6744792223305479E-2</v>
      </c>
      <c r="E92" s="128">
        <f>E89/E75</f>
        <v>3.7781584138307386E-2</v>
      </c>
      <c r="F92" s="115"/>
      <c r="G92" s="144"/>
      <c r="H92" s="122" t="s">
        <v>105</v>
      </c>
      <c r="I92" s="128">
        <f>I89/I75</f>
        <v>2.872474194836222E-2</v>
      </c>
      <c r="J92" s="128">
        <f>J89/J75</f>
        <v>5.4820237139217111E-2</v>
      </c>
      <c r="K92" s="128">
        <f>K89/K75</f>
        <v>4.7613591546952223E-2</v>
      </c>
      <c r="L92" s="81"/>
      <c r="M92" s="81"/>
      <c r="N92" s="81"/>
      <c r="BB92" s="1"/>
    </row>
    <row r="93" spans="1:54" ht="13.5" thickBot="1" x14ac:dyDescent="0.25">
      <c r="A93" s="145"/>
      <c r="B93" s="130" t="s">
        <v>106</v>
      </c>
      <c r="C93" s="131">
        <f>C90/C75</f>
        <v>0.15186089029108185</v>
      </c>
      <c r="D93" s="131">
        <f>D90/D75</f>
        <v>0.26660638326941832</v>
      </c>
      <c r="E93" s="131">
        <f>E90/E75</f>
        <v>0.23072976422646471</v>
      </c>
      <c r="F93" s="115"/>
      <c r="G93" s="145"/>
      <c r="H93" s="130" t="s">
        <v>106</v>
      </c>
      <c r="I93" s="131">
        <f>I90/I75</f>
        <v>0.19983683043923609</v>
      </c>
      <c r="J93" s="131">
        <f>J90/J75</f>
        <v>0.32191714834721058</v>
      </c>
      <c r="K93" s="131">
        <f>K90/K75</f>
        <v>0.311693211507726</v>
      </c>
      <c r="L93" s="81"/>
      <c r="M93" s="81"/>
      <c r="N93" s="81"/>
      <c r="BB93" s="1"/>
    </row>
    <row r="94" spans="1:54" ht="38.25" x14ac:dyDescent="0.2">
      <c r="A94" s="132" t="s">
        <v>107</v>
      </c>
      <c r="B94" s="133" t="s">
        <v>108</v>
      </c>
      <c r="C94" s="134">
        <f>C76+C99*C93^2+C100*C92^2+C101*C91^2</f>
        <v>20.413667885599999</v>
      </c>
      <c r="D94" s="134">
        <f>D76+D99*D93^2+D100*D92^2+D101*D91^2</f>
        <v>23.223216009471997</v>
      </c>
      <c r="E94" s="134">
        <f>E76+E99*E93^2+E100*E92^2+E101*E91^2</f>
        <v>22.199472275712001</v>
      </c>
      <c r="F94" s="115"/>
      <c r="G94" s="132" t="s">
        <v>107</v>
      </c>
      <c r="H94" s="133" t="s">
        <v>108</v>
      </c>
      <c r="I94" s="134">
        <f>I76+I99*I93^2+I100*I92^2+I101*I91^2</f>
        <v>22.891438219080001</v>
      </c>
      <c r="J94" s="134">
        <f>J76+J99*J93^2+J100*J92^2+J101*J91^2</f>
        <v>26.847609082640005</v>
      </c>
      <c r="K94" s="134">
        <f>K76+K99*K93^2+K100*K92^2+K101*K91^2</f>
        <v>26.49454432121</v>
      </c>
      <c r="L94" s="81"/>
      <c r="M94" s="81"/>
      <c r="N94" s="81"/>
      <c r="BB94" s="1"/>
    </row>
    <row r="95" spans="1:54" ht="51.75" thickBot="1" x14ac:dyDescent="0.25">
      <c r="A95" s="135" t="s">
        <v>109</v>
      </c>
      <c r="B95" s="130" t="s">
        <v>110</v>
      </c>
      <c r="C95" s="136">
        <f>(C96*C93^2+C97*C92^2+C98*C91^2+C80)/100*C75</f>
        <v>113.94945059000001</v>
      </c>
      <c r="D95" s="136">
        <f>(D96*D93^2+D97*D92^2+D98*D91^2+D80)/100*D75</f>
        <v>184.81785782279999</v>
      </c>
      <c r="E95" s="136">
        <f>(E96*E93^2+E97*E92^2+E98*E91^2+E80)/100*E75</f>
        <v>159.0833154053</v>
      </c>
      <c r="F95" s="137"/>
      <c r="G95" s="135" t="s">
        <v>109</v>
      </c>
      <c r="H95" s="130" t="s">
        <v>110</v>
      </c>
      <c r="I95" s="136">
        <f>(I96*I93^2+I97*I92^2+I98*I91^2+I80)/100*I75</f>
        <v>149.97570173599999</v>
      </c>
      <c r="J95" s="136">
        <f>(J96*J93^2+J97*J92^2+J98*J91^2+J80)/100*J75</f>
        <v>239.59414944799997</v>
      </c>
      <c r="K95" s="136">
        <f>(K96*K93^2+K97*K92^2+K98*K91^2+K80)/100*K75</f>
        <v>231.90250924200001</v>
      </c>
      <c r="L95" s="81"/>
      <c r="M95" s="81"/>
      <c r="N95" s="81"/>
      <c r="BB95" s="1"/>
    </row>
    <row r="96" spans="1:54" x14ac:dyDescent="0.2">
      <c r="A96" s="139" t="s">
        <v>88</v>
      </c>
      <c r="B96" s="119" t="s">
        <v>111</v>
      </c>
      <c r="C96" s="120">
        <f>(C81+C82-C83)/2</f>
        <v>10.675000000000001</v>
      </c>
      <c r="D96" s="120">
        <f>(D81+D82-D83)/2</f>
        <v>10.675000000000001</v>
      </c>
      <c r="E96" s="120">
        <f>(E81+E82-E83)/2</f>
        <v>10.675000000000001</v>
      </c>
      <c r="F96" s="137"/>
      <c r="G96" s="139" t="s">
        <v>88</v>
      </c>
      <c r="H96" s="119" t="s">
        <v>111</v>
      </c>
      <c r="I96" s="120">
        <f>(I81+I82-I83)/2</f>
        <v>10.149999999999999</v>
      </c>
      <c r="J96" s="120">
        <f>(J81+J82-J83)/2</f>
        <v>10.149999999999999</v>
      </c>
      <c r="K96" s="120">
        <f>(K81+K82-K83)/2</f>
        <v>10.149999999999999</v>
      </c>
      <c r="L96" s="81"/>
      <c r="M96" s="81"/>
      <c r="N96" s="81"/>
      <c r="BB96" s="1"/>
    </row>
    <row r="97" spans="1:54" x14ac:dyDescent="0.2">
      <c r="A97" s="140"/>
      <c r="B97" s="122" t="s">
        <v>112</v>
      </c>
      <c r="C97" s="123">
        <f>(C82+C83-C81)/2</f>
        <v>-0.54499999999999815</v>
      </c>
      <c r="D97" s="123">
        <f>(D82+D83-D81)/2</f>
        <v>-0.54499999999999815</v>
      </c>
      <c r="E97" s="123">
        <f>(E82+E83-E81)/2</f>
        <v>-0.54499999999999815</v>
      </c>
      <c r="F97" s="137"/>
      <c r="G97" s="140"/>
      <c r="H97" s="122" t="s">
        <v>112</v>
      </c>
      <c r="I97" s="123">
        <f>(I82+I83-I81)/2</f>
        <v>5.0000000000000711E-2</v>
      </c>
      <c r="J97" s="123">
        <f>(J82+J83-J81)/2</f>
        <v>5.0000000000000711E-2</v>
      </c>
      <c r="K97" s="123">
        <f>(K82+K83-K81)/2</f>
        <v>5.0000000000000711E-2</v>
      </c>
      <c r="L97" s="81"/>
      <c r="M97" s="81"/>
      <c r="N97" s="81"/>
      <c r="BB97" s="1"/>
    </row>
    <row r="98" spans="1:54" ht="13.5" thickBot="1" x14ac:dyDescent="0.25">
      <c r="A98" s="141"/>
      <c r="B98" s="130" t="s">
        <v>113</v>
      </c>
      <c r="C98" s="138">
        <f>(C81+C83-C82)/2</f>
        <v>6.4049999999999985</v>
      </c>
      <c r="D98" s="138">
        <f>(D81+D83-D82)/2</f>
        <v>6.4049999999999985</v>
      </c>
      <c r="E98" s="138">
        <f>(E81+E83-E82)/2</f>
        <v>6.4049999999999985</v>
      </c>
      <c r="F98" s="137"/>
      <c r="G98" s="141"/>
      <c r="H98" s="130" t="s">
        <v>113</v>
      </c>
      <c r="I98" s="138">
        <f>(I81+I83-I82)/2</f>
        <v>5.85</v>
      </c>
      <c r="J98" s="138">
        <f>(J81+J83-J82)/2</f>
        <v>5.85</v>
      </c>
      <c r="K98" s="138">
        <f>(K81+K83-K82)/2</f>
        <v>5.85</v>
      </c>
      <c r="L98" s="124"/>
      <c r="M98" s="124"/>
      <c r="N98" s="124"/>
      <c r="BB98" s="1"/>
    </row>
    <row r="99" spans="1:54" x14ac:dyDescent="0.2">
      <c r="A99" s="139" t="s">
        <v>88</v>
      </c>
      <c r="B99" s="119" t="s">
        <v>114</v>
      </c>
      <c r="C99" s="120">
        <f>(C77+C78-C79)/2</f>
        <v>41.08</v>
      </c>
      <c r="D99" s="120">
        <f>(D77+D78-D79)/2</f>
        <v>41.08</v>
      </c>
      <c r="E99" s="120">
        <f>(E77+E78-E79)/2</f>
        <v>41.08</v>
      </c>
      <c r="F99" s="137"/>
      <c r="G99" s="139" t="s">
        <v>88</v>
      </c>
      <c r="H99" s="119" t="s">
        <v>114</v>
      </c>
      <c r="I99" s="120">
        <f>(I77+I78-I79)/2</f>
        <v>43.1</v>
      </c>
      <c r="J99" s="120">
        <f>(J77+J78-J79)/2</f>
        <v>43.1</v>
      </c>
      <c r="K99" s="120">
        <f>(K77+K78-K79)/2</f>
        <v>43.1</v>
      </c>
      <c r="L99" s="81"/>
      <c r="M99" s="81"/>
      <c r="N99" s="81"/>
      <c r="BB99" s="1"/>
    </row>
    <row r="100" spans="1:54" x14ac:dyDescent="0.2">
      <c r="A100" s="140"/>
      <c r="B100" s="122" t="s">
        <v>115</v>
      </c>
      <c r="C100" s="123">
        <f>(C78+C79-C77)/2</f>
        <v>29.64</v>
      </c>
      <c r="D100" s="123">
        <f>(D78+D79-D77)/2</f>
        <v>29.64</v>
      </c>
      <c r="E100" s="123">
        <f>(E78+E79-E77)/2</f>
        <v>29.64</v>
      </c>
      <c r="F100" s="137"/>
      <c r="G100" s="140"/>
      <c r="H100" s="122" t="s">
        <v>115</v>
      </c>
      <c r="I100" s="123">
        <f>(I78+I79-I77)/2</f>
        <v>30.999999999999986</v>
      </c>
      <c r="J100" s="123">
        <f>(J78+J79-J77)/2</f>
        <v>30.999999999999986</v>
      </c>
      <c r="K100" s="123">
        <f>(K78+K79-K77)/2</f>
        <v>30.999999999999986</v>
      </c>
      <c r="L100" s="81"/>
      <c r="M100" s="81"/>
      <c r="N100" s="81"/>
      <c r="BB100" s="1"/>
    </row>
    <row r="101" spans="1:54" ht="13.5" thickBot="1" x14ac:dyDescent="0.25">
      <c r="A101" s="141"/>
      <c r="B101" s="130" t="s">
        <v>116</v>
      </c>
      <c r="C101" s="138">
        <f>(C77+C79-C78)/2</f>
        <v>25.540000000000006</v>
      </c>
      <c r="D101" s="138">
        <f>(D77+D79-D78)/2</f>
        <v>25.540000000000006</v>
      </c>
      <c r="E101" s="138">
        <f>(E77+E79-E78)/2</f>
        <v>25.540000000000006</v>
      </c>
      <c r="F101" s="137"/>
      <c r="G101" s="141"/>
      <c r="H101" s="130" t="s">
        <v>116</v>
      </c>
      <c r="I101" s="138">
        <f>(I77+I79-I78)/2</f>
        <v>26.800000000000004</v>
      </c>
      <c r="J101" s="138">
        <f>(J77+J79-J78)/2</f>
        <v>26.800000000000004</v>
      </c>
      <c r="K101" s="138">
        <f>(K77+K79-K78)/2</f>
        <v>26.800000000000004</v>
      </c>
      <c r="L101" s="81"/>
      <c r="M101" s="81"/>
      <c r="N101" s="81"/>
      <c r="BB101" s="1"/>
    </row>
  </sheetData>
  <mergeCells count="17">
    <mergeCell ref="A77:A79"/>
    <mergeCell ref="G77:G79"/>
    <mergeCell ref="A71:K71"/>
    <mergeCell ref="A73:E73"/>
    <mergeCell ref="G73:K73"/>
    <mergeCell ref="A74:B74"/>
    <mergeCell ref="G74:H74"/>
    <mergeCell ref="A96:A98"/>
    <mergeCell ref="G96:G98"/>
    <mergeCell ref="A99:A101"/>
    <mergeCell ref="G99:G101"/>
    <mergeCell ref="A81:A83"/>
    <mergeCell ref="G81:G83"/>
    <mergeCell ref="A84:A90"/>
    <mergeCell ref="G84:G90"/>
    <mergeCell ref="A91:A93"/>
    <mergeCell ref="G91:G93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Устюжна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2021-07-15T10:02:46Z</dcterms:modified>
</cp:coreProperties>
</file>