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80" i="3" l="1"/>
  <c r="J80" i="3"/>
  <c r="I80" i="3"/>
  <c r="I81" i="3" s="1"/>
  <c r="I82" i="3" s="1"/>
  <c r="E80" i="3"/>
  <c r="N80" i="3" s="1"/>
  <c r="D80" i="3"/>
  <c r="C80" i="3"/>
  <c r="K79" i="3"/>
  <c r="K81" i="3" s="1"/>
  <c r="K82" i="3" s="1"/>
  <c r="J79" i="3"/>
  <c r="J81" i="3" s="1"/>
  <c r="J82" i="3" s="1"/>
  <c r="E79" i="3"/>
  <c r="D79" i="3"/>
  <c r="M79" i="3" s="1"/>
  <c r="C79" i="3"/>
  <c r="E81" i="3" l="1"/>
  <c r="E82" i="3" s="1"/>
  <c r="E84" i="3" s="1"/>
  <c r="L80" i="3"/>
  <c r="C81" i="3"/>
  <c r="C82" i="3" s="1"/>
  <c r="C83" i="3" s="1"/>
  <c r="M80" i="3"/>
  <c r="D81" i="3"/>
  <c r="D82" i="3" s="1"/>
  <c r="D83" i="3" s="1"/>
  <c r="E83" i="3"/>
  <c r="J83" i="3"/>
  <c r="J84" i="3"/>
  <c r="K84" i="3"/>
  <c r="K83" i="3"/>
  <c r="I84" i="3"/>
  <c r="I83" i="3"/>
  <c r="L79" i="3"/>
  <c r="N79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C84" i="3" l="1"/>
  <c r="D84" i="3"/>
</calcChain>
</file>

<file path=xl/sharedStrings.xml><?xml version="1.0" encoding="utf-8"?>
<sst xmlns="http://schemas.openxmlformats.org/spreadsheetml/2006/main" count="187" uniqueCount="88">
  <si>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</si>
  <si>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</si>
  <si>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</si>
  <si>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</si>
  <si>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</si>
  <si>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</si>
  <si>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</si>
  <si>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</si>
  <si>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</si>
  <si>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</si>
  <si>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</si>
  <si>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</si>
  <si>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</si>
  <si>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</si>
  <si>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</si>
  <si>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</si>
  <si>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</si>
  <si>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</si>
  <si>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</si>
  <si>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</si>
  <si>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</si>
  <si>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</si>
  <si>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</si>
  <si>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</si>
  <si>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</si>
  <si>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</si>
  <si>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</si>
  <si>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</si>
  <si>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</si>
  <si>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</si>
  <si>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</si>
  <si>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</si>
  <si>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</si>
  <si>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</si>
  <si>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</si>
  <si>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</si>
  <si>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</si>
  <si>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16.06.2021</t>
  </si>
  <si>
    <t>ПС 110 кВ Стеклозавод</t>
  </si>
  <si>
    <t xml:space="preserve"> 10 Стеклозавод Т 1 ап RS</t>
  </si>
  <si>
    <t xml:space="preserve"> 10 Стеклозавод Т 2 ап RS</t>
  </si>
  <si>
    <t xml:space="preserve"> 10 Стеклозавод ТСН 1 ао RS</t>
  </si>
  <si>
    <t xml:space="preserve"> 10 Стеклозавод ТСН 2 ао RS</t>
  </si>
  <si>
    <t xml:space="preserve"> 10 Стеклозавод-Кристалл 1 ао RS</t>
  </si>
  <si>
    <t xml:space="preserve"> 10 Стеклозавод-Кристалл 2 ао RS</t>
  </si>
  <si>
    <t xml:space="preserve"> 10 Стеклозавод-Луч 1 ао RS</t>
  </si>
  <si>
    <t xml:space="preserve"> 10 Стеклозавод-Луч 1 ап RS</t>
  </si>
  <si>
    <t xml:space="preserve"> 10 Стеклозавод-Луч 2 ао RS</t>
  </si>
  <si>
    <t xml:space="preserve"> 10 Стеклозавод-Луч 2 ап RS</t>
  </si>
  <si>
    <t xml:space="preserve"> 10 Стеклозавод-Слобода ао RS</t>
  </si>
  <si>
    <t xml:space="preserve"> 10 Стеклозавод-Слобода ап RS</t>
  </si>
  <si>
    <t xml:space="preserve"> 10 Стеклозавод-ЭСУ-1 ао RS</t>
  </si>
  <si>
    <t xml:space="preserve"> 10 Стеклозавод-ЭСУ-2 ао RS</t>
  </si>
  <si>
    <t xml:space="preserve"> 110 Стеклозавод Т 1 ао RS</t>
  </si>
  <si>
    <t xml:space="preserve"> 110 Стеклозавод Т 1 ап RS</t>
  </si>
  <si>
    <t xml:space="preserve"> 110 Стеклозавод Т 2 ао RS</t>
  </si>
  <si>
    <t xml:space="preserve"> 110 Стеклозавод Т 2 ап RS</t>
  </si>
  <si>
    <t/>
  </si>
  <si>
    <t>реактивная энергия</t>
  </si>
  <si>
    <t>Т-1</t>
  </si>
  <si>
    <t>Т-2</t>
  </si>
  <si>
    <t>Двухобмоточный тр-р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</si>
  <si>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</si>
  <si>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</si>
  <si>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</si>
  <si>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</si>
  <si>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</si>
  <si>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</si>
  <si>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</si>
  <si>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</si>
  <si>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кз, кВт</t>
  </si>
  <si>
    <t>Ток холостого хода</t>
  </si>
  <si>
    <t>I x, %</t>
  </si>
  <si>
    <t>Напряжение короткого замыкания</t>
  </si>
  <si>
    <t>U к, %</t>
  </si>
  <si>
    <t>Нагрузочная мощность</t>
  </si>
  <si>
    <t>Р н, кВт</t>
  </si>
  <si>
    <t>P</t>
  </si>
  <si>
    <t>Q н, квар</t>
  </si>
  <si>
    <t>Q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</si>
  <si>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</si>
  <si>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</si>
  <si>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</si>
  <si>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</si>
  <si>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</si>
  <si>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</si>
  <si>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</si>
  <si>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Потери в трансформаторах в режимный день 16.06.2021 г. по ПС Стеклозавод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</si>
</sst>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6" formatCode="0.0"/>
  </numFmts>
  <fonts count="15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b/>
      <sz val="14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5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5" xfId="0" applyNumberFormat="1" applyFont="1" applyFill="1" applyBorder="1"/>
    <xf numFmtId="4" fontId="2" fillId="2" borderId="26" xfId="0" applyNumberFormat="1" applyFont="1" applyFill="1" applyBorder="1"/>
    <xf numFmtId="4" fontId="2" fillId="2" borderId="0" xfId="0" applyNumberFormat="1" applyFont="1" applyFill="1"/>
    <xf numFmtId="0" fontId="2" fillId="2" borderId="0" xfId="0" applyFont="1" applyFill="1"/>
    <xf numFmtId="0" fontId="0" fillId="2" borderId="0" xfId="0" applyFill="1"/>
    <xf numFmtId="0" fontId="13" fillId="0" borderId="0" xfId="0" applyFont="1"/>
    <xf numFmtId="0" fontId="0" fillId="0" borderId="0" xfId="0" applyFill="1" applyBorder="1" applyAlignment="1"/>
    <xf numFmtId="0" fontId="13" fillId="0" borderId="20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4" borderId="32" xfId="0" applyFont="1" applyFill="1" applyBorder="1" applyAlignment="1">
      <alignment horizontal="left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3" fillId="4" borderId="21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/>
    </xf>
    <xf numFmtId="0" fontId="13" fillId="4" borderId="33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center" vertical="center" wrapText="1"/>
    </xf>
    <xf numFmtId="0" fontId="0" fillId="5" borderId="26" xfId="0" applyFill="1" applyBorder="1" applyAlignment="1">
      <alignment horizontal="center" vertical="center"/>
    </xf>
    <xf numFmtId="0" fontId="13" fillId="4" borderId="24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/>
    </xf>
    <xf numFmtId="4" fontId="0" fillId="6" borderId="26" xfId="0" applyNumberFormat="1" applyFill="1" applyBorder="1" applyAlignment="1">
      <alignment horizontal="center" vertical="center"/>
    </xf>
    <xf numFmtId="4" fontId="0" fillId="0" borderId="26" xfId="0" applyNumberFormat="1" applyBorder="1" applyAlignment="1">
      <alignment horizontal="center" vertical="center"/>
    </xf>
    <xf numFmtId="166" fontId="0" fillId="0" borderId="0" xfId="0" applyNumberFormat="1"/>
    <xf numFmtId="2" fontId="0" fillId="5" borderId="26" xfId="0" applyNumberFormat="1" applyFill="1" applyBorder="1" applyAlignment="1">
      <alignment horizontal="center" vertical="center"/>
    </xf>
    <xf numFmtId="0" fontId="13" fillId="4" borderId="34" xfId="0" applyFont="1" applyFill="1" applyBorder="1" applyAlignment="1">
      <alignment horizontal="left" vertical="center" wrapText="1"/>
    </xf>
    <xf numFmtId="0" fontId="13" fillId="4" borderId="38" xfId="0" applyFont="1" applyFill="1" applyBorder="1" applyAlignment="1">
      <alignment horizontal="center" vertical="center" wrapText="1"/>
    </xf>
    <xf numFmtId="2" fontId="0" fillId="5" borderId="39" xfId="0" applyNumberFormat="1" applyFill="1" applyBorder="1" applyAlignment="1">
      <alignment horizontal="center" vertical="center"/>
    </xf>
    <xf numFmtId="0" fontId="13" fillId="4" borderId="35" xfId="0" applyFont="1" applyFill="1" applyBorder="1" applyAlignment="1">
      <alignment horizontal="left" vertical="center" wrapText="1"/>
    </xf>
    <xf numFmtId="0" fontId="13" fillId="4" borderId="40" xfId="0" applyFont="1" applyFill="1" applyBorder="1" applyAlignment="1">
      <alignment horizontal="left" vertical="center" wrapText="1"/>
    </xf>
    <xf numFmtId="166" fontId="13" fillId="7" borderId="23" xfId="0" applyNumberFormat="1" applyFont="1" applyFill="1" applyBorder="1" applyAlignment="1">
      <alignment horizontal="center" vertical="center"/>
    </xf>
    <xf numFmtId="0" fontId="13" fillId="4" borderId="41" xfId="0" applyFont="1" applyFill="1" applyBorder="1" applyAlignment="1">
      <alignment horizontal="left" vertical="center" wrapText="1"/>
    </xf>
    <xf numFmtId="0" fontId="13" fillId="4" borderId="28" xfId="0" applyFont="1" applyFill="1" applyBorder="1" applyAlignment="1">
      <alignment horizontal="center" vertical="center" wrapText="1"/>
    </xf>
    <xf numFmtId="166" fontId="13" fillId="7" borderId="29" xfId="0" applyNumberFormat="1" applyFont="1" applyFill="1" applyBorder="1" applyAlignment="1">
      <alignment horizontal="center" vertical="center"/>
    </xf>
    <xf numFmtId="0" fontId="13" fillId="4" borderId="2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4" fillId="0" borderId="30" xfId="0" applyFon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13" fillId="3" borderId="31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3" fillId="4" borderId="34" xfId="0" applyFont="1" applyFill="1" applyBorder="1" applyAlignment="1">
      <alignment horizontal="left" vertical="center" wrapText="1"/>
    </xf>
    <xf numFmtId="0" fontId="13" fillId="4" borderId="36" xfId="0" applyFont="1" applyFill="1" applyBorder="1" applyAlignment="1">
      <alignment horizontal="left" vertical="center" wrapText="1"/>
    </xf>
    <xf numFmtId="0" fontId="13" fillId="4" borderId="32" xfId="0" applyFont="1" applyFill="1" applyBorder="1" applyAlignment="1">
      <alignment horizontal="left" vertical="center" wrapText="1"/>
    </xf>
    <xf numFmtId="0" fontId="13" fillId="4" borderId="35" xfId="0" applyFont="1" applyFill="1" applyBorder="1" applyAlignment="1">
      <alignment horizontal="left" vertical="center" wrapText="1"/>
    </xf>
    <xf numFmtId="0" fontId="13" fillId="4" borderId="37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84"/>
  <sheetViews>
    <sheetView tabSelected="1" workbookViewId="0">
      <pane xSplit="1" ySplit="6" topLeftCell="I7" activePane="bottomRight" state="frozen"/>
      <selection pane="topRight" activeCell="B1" sqref="B1"/>
      <selection pane="bottomLeft" activeCell="A7" sqref="A7"/>
      <selection pane="bottomRight" activeCell="M2" sqref="M2"/>
    </sheetView>
  </sheetViews>
  <sheetFormatPr defaultRowHeight="12.75" x14ac:dyDescent="0.2"/>
  <cols>
    <col min="1" max="1" width="11.5703125" style="1" customWidth="1"/>
    <col min="2" max="53" width="18.7109375" style="45" customWidth="1"/>
    <col min="54" max="16384" width="9.140625" style="1"/>
  </cols>
  <sheetData>
    <row r="1" spans="1:53" x14ac:dyDescent="0.2">
      <c r="A1" s="42"/>
    </row>
    <row r="2" spans="1:53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3" ht="15.75" x14ac:dyDescent="0.25">
      <c r="A3" s="42"/>
      <c r="B3" s="53" t="str">
        <f>IF(isOV="","",isOV)</f>
        <v/>
      </c>
    </row>
    <row r="4" spans="1:53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34" t="s">
        <v>36</v>
      </c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</row>
    <row r="5" spans="1:53" s="51" customFormat="1" ht="16.5" thickBot="1" x14ac:dyDescent="0.3">
      <c r="A5" s="43" t="str">
        <f>IF(group="","",group)</f>
        <v>ПС 110 кВ Стеклозавод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35" t="s">
        <v>37</v>
      </c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</row>
    <row r="6" spans="1:53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1" t="s">
        <v>56</v>
      </c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</row>
    <row r="7" spans="1:53" x14ac:dyDescent="0.2">
      <c r="A7" s="72" t="s">
        <v>3</v>
      </c>
      <c r="B7" s="73">
        <v>3214</v>
      </c>
      <c r="C7" s="73">
        <v>0</v>
      </c>
      <c r="D7" s="73">
        <v>1.2</v>
      </c>
      <c r="E7" s="73">
        <v>0.9</v>
      </c>
      <c r="F7" s="73">
        <v>1692.8</v>
      </c>
      <c r="G7" s="73">
        <v>924.80000000000007</v>
      </c>
      <c r="H7" s="73">
        <v>0</v>
      </c>
      <c r="I7" s="73">
        <v>0</v>
      </c>
      <c r="J7" s="73">
        <v>0</v>
      </c>
      <c r="K7" s="73">
        <v>0</v>
      </c>
      <c r="L7" s="73">
        <v>23.2</v>
      </c>
      <c r="M7" s="73">
        <v>0</v>
      </c>
      <c r="N7" s="73">
        <v>103.8</v>
      </c>
      <c r="O7" s="73">
        <v>466.8</v>
      </c>
      <c r="P7" s="73">
        <v>0</v>
      </c>
      <c r="Q7" s="73">
        <v>3234</v>
      </c>
      <c r="R7" s="73">
        <v>0</v>
      </c>
      <c r="S7" s="74">
        <v>11</v>
      </c>
    </row>
    <row r="8" spans="1:53" x14ac:dyDescent="0.2">
      <c r="A8" s="75" t="s">
        <v>4</v>
      </c>
      <c r="B8" s="76">
        <v>3158</v>
      </c>
      <c r="C8" s="76">
        <v>0</v>
      </c>
      <c r="D8" s="76">
        <v>1.2</v>
      </c>
      <c r="E8" s="76">
        <v>0.9</v>
      </c>
      <c r="F8" s="76">
        <v>1707.2</v>
      </c>
      <c r="G8" s="76">
        <v>920</v>
      </c>
      <c r="H8" s="76">
        <v>0</v>
      </c>
      <c r="I8" s="76">
        <v>0</v>
      </c>
      <c r="J8" s="76">
        <v>0</v>
      </c>
      <c r="K8" s="76">
        <v>0</v>
      </c>
      <c r="L8" s="76">
        <v>23.2</v>
      </c>
      <c r="M8" s="76">
        <v>0</v>
      </c>
      <c r="N8" s="76">
        <v>97.8</v>
      </c>
      <c r="O8" s="76">
        <v>406.2</v>
      </c>
      <c r="P8" s="76">
        <v>0</v>
      </c>
      <c r="Q8" s="76">
        <v>3179</v>
      </c>
      <c r="R8" s="76">
        <v>0</v>
      </c>
      <c r="S8" s="77">
        <v>11</v>
      </c>
    </row>
    <row r="9" spans="1:53" x14ac:dyDescent="0.2">
      <c r="A9" s="75" t="s">
        <v>5</v>
      </c>
      <c r="B9" s="76">
        <v>3090</v>
      </c>
      <c r="C9" s="76">
        <v>0</v>
      </c>
      <c r="D9" s="76">
        <v>0.9</v>
      </c>
      <c r="E9" s="76">
        <v>0.9</v>
      </c>
      <c r="F9" s="76">
        <v>1681.6000000000001</v>
      </c>
      <c r="G9" s="76">
        <v>931.2</v>
      </c>
      <c r="H9" s="76">
        <v>0</v>
      </c>
      <c r="I9" s="76">
        <v>0</v>
      </c>
      <c r="J9" s="76">
        <v>0</v>
      </c>
      <c r="K9" s="76">
        <v>0</v>
      </c>
      <c r="L9" s="76">
        <v>23.2</v>
      </c>
      <c r="M9" s="76">
        <v>0</v>
      </c>
      <c r="N9" s="76">
        <v>93.3</v>
      </c>
      <c r="O9" s="76">
        <v>358.2</v>
      </c>
      <c r="P9" s="76">
        <v>0</v>
      </c>
      <c r="Q9" s="76">
        <v>3108.6</v>
      </c>
      <c r="R9" s="76">
        <v>0</v>
      </c>
      <c r="S9" s="77">
        <v>11</v>
      </c>
    </row>
    <row r="10" spans="1:53" s="109" customFormat="1" x14ac:dyDescent="0.2">
      <c r="A10" s="105" t="s">
        <v>6</v>
      </c>
      <c r="B10" s="106">
        <v>3020</v>
      </c>
      <c r="C10" s="106">
        <v>0</v>
      </c>
      <c r="D10" s="106">
        <v>1.2</v>
      </c>
      <c r="E10" s="106">
        <v>0.9</v>
      </c>
      <c r="F10" s="106">
        <v>1668.8</v>
      </c>
      <c r="G10" s="106">
        <v>916.80000000000007</v>
      </c>
      <c r="H10" s="106">
        <v>0</v>
      </c>
      <c r="I10" s="106">
        <v>0</v>
      </c>
      <c r="J10" s="106">
        <v>1.2</v>
      </c>
      <c r="K10" s="106">
        <v>0</v>
      </c>
      <c r="L10" s="106">
        <v>11.200000000000001</v>
      </c>
      <c r="M10" s="106">
        <v>0</v>
      </c>
      <c r="N10" s="106">
        <v>81.3</v>
      </c>
      <c r="O10" s="106">
        <v>340.8</v>
      </c>
      <c r="P10" s="106">
        <v>0</v>
      </c>
      <c r="Q10" s="106">
        <v>3040.4</v>
      </c>
      <c r="R10" s="106">
        <v>0</v>
      </c>
      <c r="S10" s="107">
        <v>11</v>
      </c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8"/>
      <c r="AL10" s="108"/>
      <c r="AM10" s="108"/>
      <c r="AN10" s="108"/>
      <c r="AO10" s="108"/>
      <c r="AP10" s="108"/>
      <c r="AQ10" s="108"/>
      <c r="AR10" s="108"/>
      <c r="AS10" s="108"/>
      <c r="AT10" s="108"/>
      <c r="AU10" s="108"/>
      <c r="AV10" s="108"/>
      <c r="AW10" s="108"/>
      <c r="AX10" s="108"/>
      <c r="AY10" s="108"/>
      <c r="AZ10" s="108"/>
      <c r="BA10" s="108"/>
    </row>
    <row r="11" spans="1:53" x14ac:dyDescent="0.2">
      <c r="A11" s="75" t="s">
        <v>7</v>
      </c>
      <c r="B11" s="76">
        <v>3010</v>
      </c>
      <c r="C11" s="76">
        <v>0</v>
      </c>
      <c r="D11" s="76">
        <v>1.2</v>
      </c>
      <c r="E11" s="76">
        <v>0.9</v>
      </c>
      <c r="F11" s="76">
        <v>1664</v>
      </c>
      <c r="G11" s="76">
        <v>921.6</v>
      </c>
      <c r="H11" s="76">
        <v>0</v>
      </c>
      <c r="I11" s="76">
        <v>0</v>
      </c>
      <c r="J11" s="76">
        <v>0</v>
      </c>
      <c r="K11" s="76">
        <v>0</v>
      </c>
      <c r="L11" s="76">
        <v>8</v>
      </c>
      <c r="M11" s="76">
        <v>0</v>
      </c>
      <c r="N11" s="76">
        <v>70.8</v>
      </c>
      <c r="O11" s="76">
        <v>342</v>
      </c>
      <c r="P11" s="76">
        <v>0</v>
      </c>
      <c r="Q11" s="76">
        <v>3031.6</v>
      </c>
      <c r="R11" s="76">
        <v>0</v>
      </c>
      <c r="S11" s="77">
        <v>11</v>
      </c>
    </row>
    <row r="12" spans="1:53" x14ac:dyDescent="0.2">
      <c r="A12" s="75" t="s">
        <v>8</v>
      </c>
      <c r="B12" s="76">
        <v>3042</v>
      </c>
      <c r="C12" s="76">
        <v>0</v>
      </c>
      <c r="D12" s="76">
        <v>1.2</v>
      </c>
      <c r="E12" s="76">
        <v>0.9</v>
      </c>
      <c r="F12" s="76">
        <v>1670.4</v>
      </c>
      <c r="G12" s="76">
        <v>904</v>
      </c>
      <c r="H12" s="76">
        <v>0</v>
      </c>
      <c r="I12" s="76">
        <v>0</v>
      </c>
      <c r="J12" s="76">
        <v>0</v>
      </c>
      <c r="K12" s="76">
        <v>0</v>
      </c>
      <c r="L12" s="76">
        <v>8.4</v>
      </c>
      <c r="M12" s="76">
        <v>0</v>
      </c>
      <c r="N12" s="76">
        <v>78.3</v>
      </c>
      <c r="O12" s="76">
        <v>376.8</v>
      </c>
      <c r="P12" s="76">
        <v>0</v>
      </c>
      <c r="Q12" s="76">
        <v>3060.2000000000003</v>
      </c>
      <c r="R12" s="76">
        <v>0</v>
      </c>
      <c r="S12" s="77">
        <v>11</v>
      </c>
    </row>
    <row r="13" spans="1:53" x14ac:dyDescent="0.2">
      <c r="A13" s="75" t="s">
        <v>9</v>
      </c>
      <c r="B13" s="76">
        <v>3194</v>
      </c>
      <c r="C13" s="76">
        <v>0</v>
      </c>
      <c r="D13" s="76">
        <v>1.2</v>
      </c>
      <c r="E13" s="76">
        <v>0.9</v>
      </c>
      <c r="F13" s="76">
        <v>1672</v>
      </c>
      <c r="G13" s="76">
        <v>907.2</v>
      </c>
      <c r="H13" s="76">
        <v>0</v>
      </c>
      <c r="I13" s="76">
        <v>0</v>
      </c>
      <c r="J13" s="76">
        <v>0</v>
      </c>
      <c r="K13" s="76">
        <v>0</v>
      </c>
      <c r="L13" s="76">
        <v>8</v>
      </c>
      <c r="M13" s="76">
        <v>0</v>
      </c>
      <c r="N13" s="76">
        <v>105.60000000000001</v>
      </c>
      <c r="O13" s="76">
        <v>498</v>
      </c>
      <c r="P13" s="76">
        <v>0</v>
      </c>
      <c r="Q13" s="76">
        <v>3214.2000000000003</v>
      </c>
      <c r="R13" s="76">
        <v>0</v>
      </c>
      <c r="S13" s="77">
        <v>11</v>
      </c>
    </row>
    <row r="14" spans="1:53" x14ac:dyDescent="0.2">
      <c r="A14" s="75" t="s">
        <v>10</v>
      </c>
      <c r="B14" s="76">
        <v>3352</v>
      </c>
      <c r="C14" s="76">
        <v>0</v>
      </c>
      <c r="D14" s="76">
        <v>1.2</v>
      </c>
      <c r="E14" s="76">
        <v>0.9</v>
      </c>
      <c r="F14" s="76">
        <v>1686.4</v>
      </c>
      <c r="G14" s="76">
        <v>907.2</v>
      </c>
      <c r="H14" s="76">
        <v>0</v>
      </c>
      <c r="I14" s="76">
        <v>0</v>
      </c>
      <c r="J14" s="76">
        <v>0</v>
      </c>
      <c r="K14" s="76">
        <v>0</v>
      </c>
      <c r="L14" s="76">
        <v>8</v>
      </c>
      <c r="M14" s="76">
        <v>0</v>
      </c>
      <c r="N14" s="76">
        <v>121.5</v>
      </c>
      <c r="O14" s="76">
        <v>630</v>
      </c>
      <c r="P14" s="76">
        <v>0</v>
      </c>
      <c r="Q14" s="76">
        <v>3374.8</v>
      </c>
      <c r="R14" s="76">
        <v>0</v>
      </c>
      <c r="S14" s="77">
        <v>11</v>
      </c>
    </row>
    <row r="15" spans="1:53" x14ac:dyDescent="0.2">
      <c r="A15" s="75" t="s">
        <v>11</v>
      </c>
      <c r="B15" s="76">
        <v>3560</v>
      </c>
      <c r="C15" s="76">
        <v>0</v>
      </c>
      <c r="D15" s="76">
        <v>1.2</v>
      </c>
      <c r="E15" s="76">
        <v>0.9</v>
      </c>
      <c r="F15" s="76">
        <v>1737.6000000000001</v>
      </c>
      <c r="G15" s="76">
        <v>908.80000000000007</v>
      </c>
      <c r="H15" s="76">
        <v>0</v>
      </c>
      <c r="I15" s="76">
        <v>0</v>
      </c>
      <c r="J15" s="76">
        <v>0</v>
      </c>
      <c r="K15" s="76">
        <v>0</v>
      </c>
      <c r="L15" s="76">
        <v>8</v>
      </c>
      <c r="M15" s="76">
        <v>0</v>
      </c>
      <c r="N15" s="76">
        <v>129</v>
      </c>
      <c r="O15" s="76">
        <v>774</v>
      </c>
      <c r="P15" s="76">
        <v>0</v>
      </c>
      <c r="Q15" s="76">
        <v>3579.4</v>
      </c>
      <c r="R15" s="76">
        <v>0</v>
      </c>
      <c r="S15" s="77">
        <v>11</v>
      </c>
    </row>
    <row r="16" spans="1:53" s="109" customFormat="1" x14ac:dyDescent="0.2">
      <c r="A16" s="105" t="s">
        <v>12</v>
      </c>
      <c r="B16" s="106">
        <v>3862</v>
      </c>
      <c r="C16" s="106">
        <v>0</v>
      </c>
      <c r="D16" s="106">
        <v>1.2</v>
      </c>
      <c r="E16" s="106">
        <v>0.6</v>
      </c>
      <c r="F16" s="106">
        <v>2000</v>
      </c>
      <c r="G16" s="106">
        <v>859.2</v>
      </c>
      <c r="H16" s="106">
        <v>0</v>
      </c>
      <c r="I16" s="106">
        <v>0</v>
      </c>
      <c r="J16" s="106">
        <v>0</v>
      </c>
      <c r="K16" s="106">
        <v>0</v>
      </c>
      <c r="L16" s="106">
        <v>8</v>
      </c>
      <c r="M16" s="106">
        <v>0</v>
      </c>
      <c r="N16" s="106">
        <v>125.7</v>
      </c>
      <c r="O16" s="106">
        <v>866.4</v>
      </c>
      <c r="P16" s="106">
        <v>0</v>
      </c>
      <c r="Q16" s="106">
        <v>3887.4</v>
      </c>
      <c r="R16" s="106">
        <v>0</v>
      </c>
      <c r="S16" s="107">
        <v>8.8000000000000007</v>
      </c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108"/>
      <c r="AU16" s="108"/>
      <c r="AV16" s="108"/>
      <c r="AW16" s="108"/>
      <c r="AX16" s="108"/>
      <c r="AY16" s="108"/>
      <c r="AZ16" s="108"/>
      <c r="BA16" s="108"/>
    </row>
    <row r="17" spans="1:53" x14ac:dyDescent="0.2">
      <c r="A17" s="75" t="s">
        <v>13</v>
      </c>
      <c r="B17" s="76">
        <v>3822</v>
      </c>
      <c r="C17" s="76">
        <v>0</v>
      </c>
      <c r="D17" s="76">
        <v>1.2</v>
      </c>
      <c r="E17" s="76">
        <v>0.9</v>
      </c>
      <c r="F17" s="76">
        <v>1995.2</v>
      </c>
      <c r="G17" s="76">
        <v>867.2</v>
      </c>
      <c r="H17" s="76">
        <v>0</v>
      </c>
      <c r="I17" s="76">
        <v>0</v>
      </c>
      <c r="J17" s="76">
        <v>0</v>
      </c>
      <c r="K17" s="76">
        <v>0</v>
      </c>
      <c r="L17" s="76">
        <v>8</v>
      </c>
      <c r="M17" s="76">
        <v>0</v>
      </c>
      <c r="N17" s="76">
        <v>136.80000000000001</v>
      </c>
      <c r="O17" s="76">
        <v>810</v>
      </c>
      <c r="P17" s="76">
        <v>0</v>
      </c>
      <c r="Q17" s="76">
        <v>3845.6</v>
      </c>
      <c r="R17" s="76">
        <v>0</v>
      </c>
      <c r="S17" s="77">
        <v>8.8000000000000007</v>
      </c>
    </row>
    <row r="18" spans="1:53" x14ac:dyDescent="0.2">
      <c r="A18" s="75" t="s">
        <v>14</v>
      </c>
      <c r="B18" s="76">
        <v>3808</v>
      </c>
      <c r="C18" s="76">
        <v>0</v>
      </c>
      <c r="D18" s="76">
        <v>0.9</v>
      </c>
      <c r="E18" s="76">
        <v>0.9</v>
      </c>
      <c r="F18" s="76">
        <v>1993.6000000000001</v>
      </c>
      <c r="G18" s="76">
        <v>860.80000000000007</v>
      </c>
      <c r="H18" s="76">
        <v>0</v>
      </c>
      <c r="I18" s="76">
        <v>0</v>
      </c>
      <c r="J18" s="76">
        <v>1.2</v>
      </c>
      <c r="K18" s="76">
        <v>0</v>
      </c>
      <c r="L18" s="76">
        <v>8</v>
      </c>
      <c r="M18" s="76">
        <v>0</v>
      </c>
      <c r="N18" s="76">
        <v>140.70000000000002</v>
      </c>
      <c r="O18" s="76">
        <v>803.4</v>
      </c>
      <c r="P18" s="76">
        <v>0</v>
      </c>
      <c r="Q18" s="76">
        <v>3830.2000000000003</v>
      </c>
      <c r="R18" s="76">
        <v>0</v>
      </c>
      <c r="S18" s="77">
        <v>8.8000000000000007</v>
      </c>
    </row>
    <row r="19" spans="1:53" x14ac:dyDescent="0.2">
      <c r="A19" s="75" t="s">
        <v>15</v>
      </c>
      <c r="B19" s="76">
        <v>3748</v>
      </c>
      <c r="C19" s="76">
        <v>0</v>
      </c>
      <c r="D19" s="76">
        <v>1.2</v>
      </c>
      <c r="E19" s="76">
        <v>0.9</v>
      </c>
      <c r="F19" s="76">
        <v>1971.2</v>
      </c>
      <c r="G19" s="76">
        <v>864</v>
      </c>
      <c r="H19" s="76">
        <v>0</v>
      </c>
      <c r="I19" s="76">
        <v>0</v>
      </c>
      <c r="J19" s="76">
        <v>0</v>
      </c>
      <c r="K19" s="76">
        <v>0</v>
      </c>
      <c r="L19" s="76">
        <v>8</v>
      </c>
      <c r="M19" s="76">
        <v>0</v>
      </c>
      <c r="N19" s="76">
        <v>132.30000000000001</v>
      </c>
      <c r="O19" s="76">
        <v>770.4</v>
      </c>
      <c r="P19" s="76">
        <v>0</v>
      </c>
      <c r="Q19" s="76">
        <v>3775.2000000000003</v>
      </c>
      <c r="R19" s="76">
        <v>0</v>
      </c>
      <c r="S19" s="77">
        <v>11</v>
      </c>
    </row>
    <row r="20" spans="1:53" x14ac:dyDescent="0.2">
      <c r="A20" s="75" t="s">
        <v>16</v>
      </c>
      <c r="B20" s="76">
        <v>3670</v>
      </c>
      <c r="C20" s="76">
        <v>0</v>
      </c>
      <c r="D20" s="76">
        <v>1.2</v>
      </c>
      <c r="E20" s="76">
        <v>0.9</v>
      </c>
      <c r="F20" s="76">
        <v>1955.2</v>
      </c>
      <c r="G20" s="76">
        <v>854.4</v>
      </c>
      <c r="H20" s="76">
        <v>0</v>
      </c>
      <c r="I20" s="76">
        <v>0</v>
      </c>
      <c r="J20" s="76">
        <v>0</v>
      </c>
      <c r="K20" s="76">
        <v>0</v>
      </c>
      <c r="L20" s="76">
        <v>8</v>
      </c>
      <c r="M20" s="76">
        <v>0</v>
      </c>
      <c r="N20" s="76">
        <v>127.2</v>
      </c>
      <c r="O20" s="76">
        <v>721.80000000000007</v>
      </c>
      <c r="P20" s="76">
        <v>0</v>
      </c>
      <c r="Q20" s="76">
        <v>3693.8</v>
      </c>
      <c r="R20" s="76">
        <v>0</v>
      </c>
      <c r="S20" s="77">
        <v>8.8000000000000007</v>
      </c>
    </row>
    <row r="21" spans="1:53" x14ac:dyDescent="0.2">
      <c r="A21" s="75" t="s">
        <v>17</v>
      </c>
      <c r="B21" s="76">
        <v>3660</v>
      </c>
      <c r="C21" s="76">
        <v>0</v>
      </c>
      <c r="D21" s="76">
        <v>1.8</v>
      </c>
      <c r="E21" s="76">
        <v>0.9</v>
      </c>
      <c r="F21" s="76">
        <v>1980.8</v>
      </c>
      <c r="G21" s="76">
        <v>857.6</v>
      </c>
      <c r="H21" s="76">
        <v>0</v>
      </c>
      <c r="I21" s="76">
        <v>0</v>
      </c>
      <c r="J21" s="76">
        <v>0</v>
      </c>
      <c r="K21" s="76">
        <v>0</v>
      </c>
      <c r="L21" s="76">
        <v>8</v>
      </c>
      <c r="M21" s="76">
        <v>0</v>
      </c>
      <c r="N21" s="76">
        <v>129.30000000000001</v>
      </c>
      <c r="O21" s="76">
        <v>682.80000000000007</v>
      </c>
      <c r="P21" s="76">
        <v>0</v>
      </c>
      <c r="Q21" s="76">
        <v>3685</v>
      </c>
      <c r="R21" s="76">
        <v>0</v>
      </c>
      <c r="S21" s="77">
        <v>8.8000000000000007</v>
      </c>
    </row>
    <row r="22" spans="1:53" x14ac:dyDescent="0.2">
      <c r="A22" s="75" t="s">
        <v>18</v>
      </c>
      <c r="B22" s="76">
        <v>3606</v>
      </c>
      <c r="C22" s="76">
        <v>0</v>
      </c>
      <c r="D22" s="76">
        <v>1.2</v>
      </c>
      <c r="E22" s="76">
        <v>0.9</v>
      </c>
      <c r="F22" s="76">
        <v>1964.8</v>
      </c>
      <c r="G22" s="76">
        <v>859.2</v>
      </c>
      <c r="H22" s="76">
        <v>0</v>
      </c>
      <c r="I22" s="76">
        <v>0</v>
      </c>
      <c r="J22" s="76">
        <v>0</v>
      </c>
      <c r="K22" s="76">
        <v>0</v>
      </c>
      <c r="L22" s="76">
        <v>8</v>
      </c>
      <c r="M22" s="76">
        <v>0</v>
      </c>
      <c r="N22" s="76">
        <v>123.60000000000001</v>
      </c>
      <c r="O22" s="76">
        <v>648</v>
      </c>
      <c r="P22" s="76">
        <v>0</v>
      </c>
      <c r="Q22" s="76">
        <v>3627.8</v>
      </c>
      <c r="R22" s="76">
        <v>0</v>
      </c>
      <c r="S22" s="77">
        <v>8.8000000000000007</v>
      </c>
    </row>
    <row r="23" spans="1:53" x14ac:dyDescent="0.2">
      <c r="A23" s="75" t="s">
        <v>19</v>
      </c>
      <c r="B23" s="76">
        <v>3404</v>
      </c>
      <c r="C23" s="76">
        <v>0</v>
      </c>
      <c r="D23" s="76">
        <v>1.2</v>
      </c>
      <c r="E23" s="76">
        <v>0.6</v>
      </c>
      <c r="F23" s="76">
        <v>1699.2</v>
      </c>
      <c r="G23" s="76">
        <v>913.6</v>
      </c>
      <c r="H23" s="76">
        <v>0</v>
      </c>
      <c r="I23" s="76">
        <v>0</v>
      </c>
      <c r="J23" s="76">
        <v>0</v>
      </c>
      <c r="K23" s="76">
        <v>0</v>
      </c>
      <c r="L23" s="76">
        <v>8</v>
      </c>
      <c r="M23" s="76">
        <v>0</v>
      </c>
      <c r="N23" s="76">
        <v>129.30000000000001</v>
      </c>
      <c r="O23" s="76">
        <v>650.4</v>
      </c>
      <c r="P23" s="76">
        <v>0</v>
      </c>
      <c r="Q23" s="76">
        <v>3425.4</v>
      </c>
      <c r="R23" s="76">
        <v>0</v>
      </c>
      <c r="S23" s="77">
        <v>11</v>
      </c>
    </row>
    <row r="24" spans="1:53" x14ac:dyDescent="0.2">
      <c r="A24" s="75" t="s">
        <v>20</v>
      </c>
      <c r="B24" s="76">
        <v>3348</v>
      </c>
      <c r="C24" s="76">
        <v>0</v>
      </c>
      <c r="D24" s="76">
        <v>0.9</v>
      </c>
      <c r="E24" s="76">
        <v>0.9</v>
      </c>
      <c r="F24" s="76">
        <v>1667.2</v>
      </c>
      <c r="G24" s="76">
        <v>921.6</v>
      </c>
      <c r="H24" s="76">
        <v>0</v>
      </c>
      <c r="I24" s="76">
        <v>0</v>
      </c>
      <c r="J24" s="76">
        <v>1.2</v>
      </c>
      <c r="K24" s="76">
        <v>0</v>
      </c>
      <c r="L24" s="76">
        <v>8</v>
      </c>
      <c r="M24" s="76">
        <v>0</v>
      </c>
      <c r="N24" s="76">
        <v>127.5</v>
      </c>
      <c r="O24" s="76">
        <v>621.6</v>
      </c>
      <c r="P24" s="76">
        <v>0</v>
      </c>
      <c r="Q24" s="76">
        <v>3368.2000000000003</v>
      </c>
      <c r="R24" s="76">
        <v>0</v>
      </c>
      <c r="S24" s="77">
        <v>8.8000000000000007</v>
      </c>
    </row>
    <row r="25" spans="1:53" x14ac:dyDescent="0.2">
      <c r="A25" s="75" t="s">
        <v>21</v>
      </c>
      <c r="B25" s="76">
        <v>3364</v>
      </c>
      <c r="C25" s="76">
        <v>0</v>
      </c>
      <c r="D25" s="76">
        <v>1.2</v>
      </c>
      <c r="E25" s="76">
        <v>0.9</v>
      </c>
      <c r="F25" s="76">
        <v>1667.2</v>
      </c>
      <c r="G25" s="76">
        <v>916.80000000000007</v>
      </c>
      <c r="H25" s="76">
        <v>0</v>
      </c>
      <c r="I25" s="76">
        <v>0</v>
      </c>
      <c r="J25" s="76">
        <v>0</v>
      </c>
      <c r="K25" s="76">
        <v>0</v>
      </c>
      <c r="L25" s="76">
        <v>7.6000000000000005</v>
      </c>
      <c r="M25" s="76">
        <v>0</v>
      </c>
      <c r="N25" s="76">
        <v>127.5</v>
      </c>
      <c r="O25" s="76">
        <v>643.20000000000005</v>
      </c>
      <c r="P25" s="76">
        <v>0</v>
      </c>
      <c r="Q25" s="76">
        <v>3385.8</v>
      </c>
      <c r="R25" s="76">
        <v>0</v>
      </c>
      <c r="S25" s="77">
        <v>11</v>
      </c>
    </row>
    <row r="26" spans="1:53" x14ac:dyDescent="0.2">
      <c r="A26" s="75" t="s">
        <v>22</v>
      </c>
      <c r="B26" s="76">
        <v>3398</v>
      </c>
      <c r="C26" s="76">
        <v>0</v>
      </c>
      <c r="D26" s="76">
        <v>1.2</v>
      </c>
      <c r="E26" s="76">
        <v>0.9</v>
      </c>
      <c r="F26" s="76">
        <v>1681.6000000000001</v>
      </c>
      <c r="G26" s="76">
        <v>920</v>
      </c>
      <c r="H26" s="76">
        <v>0</v>
      </c>
      <c r="I26" s="76">
        <v>0</v>
      </c>
      <c r="J26" s="76">
        <v>0</v>
      </c>
      <c r="K26" s="76">
        <v>0</v>
      </c>
      <c r="L26" s="76">
        <v>8</v>
      </c>
      <c r="M26" s="76">
        <v>0</v>
      </c>
      <c r="N26" s="76">
        <v>132</v>
      </c>
      <c r="O26" s="76">
        <v>654.6</v>
      </c>
      <c r="P26" s="76">
        <v>0</v>
      </c>
      <c r="Q26" s="76">
        <v>3416.6</v>
      </c>
      <c r="R26" s="76">
        <v>0</v>
      </c>
      <c r="S26" s="77">
        <v>8.8000000000000007</v>
      </c>
    </row>
    <row r="27" spans="1:53" x14ac:dyDescent="0.2">
      <c r="A27" s="75" t="s">
        <v>23</v>
      </c>
      <c r="B27" s="76">
        <v>3404</v>
      </c>
      <c r="C27" s="76">
        <v>0</v>
      </c>
      <c r="D27" s="76">
        <v>1.2</v>
      </c>
      <c r="E27" s="76">
        <v>0.9</v>
      </c>
      <c r="F27" s="76">
        <v>1673.6000000000001</v>
      </c>
      <c r="G27" s="76">
        <v>913.6</v>
      </c>
      <c r="H27" s="76">
        <v>0</v>
      </c>
      <c r="I27" s="76">
        <v>0</v>
      </c>
      <c r="J27" s="76">
        <v>0</v>
      </c>
      <c r="K27" s="76">
        <v>0</v>
      </c>
      <c r="L27" s="76">
        <v>8</v>
      </c>
      <c r="M27" s="76">
        <v>0</v>
      </c>
      <c r="N27" s="76">
        <v>115.8</v>
      </c>
      <c r="O27" s="76">
        <v>690.6</v>
      </c>
      <c r="P27" s="76">
        <v>0</v>
      </c>
      <c r="Q27" s="76">
        <v>3425.4</v>
      </c>
      <c r="R27" s="76">
        <v>0</v>
      </c>
      <c r="S27" s="77">
        <v>11</v>
      </c>
    </row>
    <row r="28" spans="1:53" s="109" customFormat="1" x14ac:dyDescent="0.2">
      <c r="A28" s="105" t="s">
        <v>24</v>
      </c>
      <c r="B28" s="106">
        <v>3398</v>
      </c>
      <c r="C28" s="106">
        <v>0</v>
      </c>
      <c r="D28" s="106">
        <v>1.2</v>
      </c>
      <c r="E28" s="106">
        <v>0.9</v>
      </c>
      <c r="F28" s="106">
        <v>1665.6000000000001</v>
      </c>
      <c r="G28" s="106">
        <v>913.6</v>
      </c>
      <c r="H28" s="106">
        <v>0</v>
      </c>
      <c r="I28" s="106">
        <v>0</v>
      </c>
      <c r="J28" s="106">
        <v>1.2</v>
      </c>
      <c r="K28" s="106">
        <v>0</v>
      </c>
      <c r="L28" s="106">
        <v>8</v>
      </c>
      <c r="M28" s="106">
        <v>0</v>
      </c>
      <c r="N28" s="106">
        <v>118.2</v>
      </c>
      <c r="O28" s="106">
        <v>688.80000000000007</v>
      </c>
      <c r="P28" s="106">
        <v>0</v>
      </c>
      <c r="Q28" s="106">
        <v>3418.8</v>
      </c>
      <c r="R28" s="106">
        <v>0</v>
      </c>
      <c r="S28" s="107">
        <v>11</v>
      </c>
      <c r="T28" s="108"/>
      <c r="U28" s="108"/>
      <c r="V28" s="108"/>
      <c r="W28" s="108"/>
      <c r="X28" s="108"/>
      <c r="Y28" s="108"/>
      <c r="Z28" s="108"/>
      <c r="AA28" s="108"/>
      <c r="AB28" s="108"/>
      <c r="AC28" s="108"/>
      <c r="AD28" s="108"/>
      <c r="AE28" s="108"/>
      <c r="AF28" s="108"/>
      <c r="AG28" s="108"/>
      <c r="AH28" s="108"/>
      <c r="AI28" s="108"/>
      <c r="AJ28" s="108"/>
      <c r="AK28" s="108"/>
      <c r="AL28" s="108"/>
      <c r="AM28" s="108"/>
      <c r="AN28" s="108"/>
      <c r="AO28" s="108"/>
      <c r="AP28" s="108"/>
      <c r="AQ28" s="108"/>
      <c r="AR28" s="108"/>
      <c r="AS28" s="108"/>
      <c r="AT28" s="108"/>
      <c r="AU28" s="108"/>
      <c r="AV28" s="108"/>
      <c r="AW28" s="108"/>
      <c r="AX28" s="108"/>
      <c r="AY28" s="108"/>
      <c r="AZ28" s="108"/>
      <c r="BA28" s="108"/>
    </row>
    <row r="29" spans="1:53" x14ac:dyDescent="0.2">
      <c r="A29" s="75" t="s">
        <v>25</v>
      </c>
      <c r="B29" s="76">
        <v>3376</v>
      </c>
      <c r="C29" s="76">
        <v>0</v>
      </c>
      <c r="D29" s="76">
        <v>0.9</v>
      </c>
      <c r="E29" s="76">
        <v>0.9</v>
      </c>
      <c r="F29" s="76">
        <v>1673.6000000000001</v>
      </c>
      <c r="G29" s="76">
        <v>918.4</v>
      </c>
      <c r="H29" s="76">
        <v>0</v>
      </c>
      <c r="I29" s="76">
        <v>0</v>
      </c>
      <c r="J29" s="76">
        <v>0</v>
      </c>
      <c r="K29" s="76">
        <v>0</v>
      </c>
      <c r="L29" s="76">
        <v>14</v>
      </c>
      <c r="M29" s="76">
        <v>0</v>
      </c>
      <c r="N29" s="76">
        <v>125.4</v>
      </c>
      <c r="O29" s="76">
        <v>642</v>
      </c>
      <c r="P29" s="76">
        <v>0</v>
      </c>
      <c r="Q29" s="76">
        <v>3394.6</v>
      </c>
      <c r="R29" s="76">
        <v>0</v>
      </c>
      <c r="S29" s="77">
        <v>8.8000000000000007</v>
      </c>
    </row>
    <row r="30" spans="1:53" ht="13.5" thickBot="1" x14ac:dyDescent="0.25">
      <c r="A30" s="78" t="s">
        <v>26</v>
      </c>
      <c r="B30" s="79">
        <v>3320</v>
      </c>
      <c r="C30" s="79">
        <v>0</v>
      </c>
      <c r="D30" s="79">
        <v>1.2</v>
      </c>
      <c r="E30" s="79">
        <v>0.9</v>
      </c>
      <c r="F30" s="79">
        <v>1697.6000000000001</v>
      </c>
      <c r="G30" s="79">
        <v>926.4</v>
      </c>
      <c r="H30" s="79">
        <v>0</v>
      </c>
      <c r="I30" s="79">
        <v>0</v>
      </c>
      <c r="J30" s="79">
        <v>0</v>
      </c>
      <c r="K30" s="79">
        <v>0</v>
      </c>
      <c r="L30" s="79">
        <v>23.2</v>
      </c>
      <c r="M30" s="79">
        <v>0</v>
      </c>
      <c r="N30" s="79">
        <v>113.10000000000001</v>
      </c>
      <c r="O30" s="79">
        <v>558</v>
      </c>
      <c r="P30" s="79">
        <v>0</v>
      </c>
      <c r="Q30" s="79">
        <v>3339.6</v>
      </c>
      <c r="R30" s="79">
        <v>0</v>
      </c>
      <c r="S30" s="80">
        <v>11</v>
      </c>
    </row>
    <row r="31" spans="1:53" s="55" customFormat="1" hidden="1" x14ac:dyDescent="0.2">
      <c r="A31" s="46" t="s">
        <v>2</v>
      </c>
      <c r="B31" s="55">
        <f t="shared" ref="B31:S31" si="0">SUM(B7:B30)</f>
        <v>81828</v>
      </c>
      <c r="C31" s="55">
        <f t="shared" si="0"/>
        <v>0</v>
      </c>
      <c r="D31" s="55">
        <f t="shared" si="0"/>
        <v>28.199999999999989</v>
      </c>
      <c r="E31" s="55">
        <f t="shared" si="0"/>
        <v>20.999999999999996</v>
      </c>
      <c r="F31" s="55">
        <f t="shared" si="0"/>
        <v>42467.199999999997</v>
      </c>
      <c r="G31" s="55">
        <f t="shared" si="0"/>
        <v>21608.000000000004</v>
      </c>
      <c r="H31" s="55">
        <f t="shared" si="0"/>
        <v>0</v>
      </c>
      <c r="I31" s="55">
        <f t="shared" si="0"/>
        <v>0</v>
      </c>
      <c r="J31" s="55">
        <f t="shared" si="0"/>
        <v>4.8</v>
      </c>
      <c r="K31" s="55">
        <f t="shared" si="0"/>
        <v>0</v>
      </c>
      <c r="L31" s="55">
        <f t="shared" si="0"/>
        <v>262</v>
      </c>
      <c r="M31" s="55">
        <f t="shared" si="0"/>
        <v>0</v>
      </c>
      <c r="N31" s="55">
        <f t="shared" si="0"/>
        <v>2785.8</v>
      </c>
      <c r="O31" s="55">
        <f t="shared" si="0"/>
        <v>14644.8</v>
      </c>
      <c r="P31" s="55">
        <f t="shared" si="0"/>
        <v>0</v>
      </c>
      <c r="Q31" s="55">
        <f t="shared" si="0"/>
        <v>82341.60000000002</v>
      </c>
      <c r="R31" s="55">
        <f t="shared" si="0"/>
        <v>0</v>
      </c>
      <c r="S31" s="55">
        <f t="shared" si="0"/>
        <v>244.20000000000005</v>
      </c>
    </row>
    <row r="36" spans="1:53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</row>
    <row r="37" spans="1:53" ht="15.75" x14ac:dyDescent="0.25">
      <c r="A37" s="84"/>
      <c r="B37" s="89" t="s">
        <v>57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</row>
    <row r="38" spans="1:53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82" t="s">
        <v>58</v>
      </c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</row>
    <row r="39" spans="1:53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3" t="s">
        <v>37</v>
      </c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</row>
    <row r="40" spans="1:53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5" t="s">
        <v>56</v>
      </c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</row>
    <row r="41" spans="1:53" x14ac:dyDescent="0.2">
      <c r="A41" s="96" t="s">
        <v>3</v>
      </c>
      <c r="B41" s="97">
        <v>1190</v>
      </c>
      <c r="C41" s="97">
        <v>0</v>
      </c>
      <c r="D41" s="97">
        <v>4.8</v>
      </c>
      <c r="E41" s="97">
        <v>5.1000000000000005</v>
      </c>
      <c r="F41" s="97">
        <v>667.2</v>
      </c>
      <c r="G41" s="97">
        <v>211.20000000000002</v>
      </c>
      <c r="H41" s="97">
        <v>0</v>
      </c>
      <c r="I41" s="97">
        <v>0</v>
      </c>
      <c r="J41" s="97">
        <v>0</v>
      </c>
      <c r="K41" s="97">
        <v>0</v>
      </c>
      <c r="L41" s="97">
        <v>7.6000000000000005</v>
      </c>
      <c r="M41" s="97">
        <v>0</v>
      </c>
      <c r="N41" s="97">
        <v>82.2</v>
      </c>
      <c r="O41" s="97">
        <v>317.40000000000003</v>
      </c>
      <c r="P41" s="97">
        <v>0</v>
      </c>
      <c r="Q41" s="97">
        <v>1324.4</v>
      </c>
      <c r="R41" s="97">
        <v>0</v>
      </c>
      <c r="S41" s="98">
        <v>4.4000000000000004</v>
      </c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</row>
    <row r="42" spans="1:53" x14ac:dyDescent="0.2">
      <c r="A42" s="99" t="s">
        <v>4</v>
      </c>
      <c r="B42" s="100">
        <v>1188</v>
      </c>
      <c r="C42" s="100">
        <v>0</v>
      </c>
      <c r="D42" s="100">
        <v>5.1000000000000005</v>
      </c>
      <c r="E42" s="100">
        <v>5.1000000000000005</v>
      </c>
      <c r="F42" s="100">
        <v>673.6</v>
      </c>
      <c r="G42" s="100">
        <v>214.4</v>
      </c>
      <c r="H42" s="100">
        <v>0</v>
      </c>
      <c r="I42" s="100">
        <v>0</v>
      </c>
      <c r="J42" s="100">
        <v>0</v>
      </c>
      <c r="K42" s="100">
        <v>0</v>
      </c>
      <c r="L42" s="100">
        <v>7.6000000000000005</v>
      </c>
      <c r="M42" s="100">
        <v>0</v>
      </c>
      <c r="N42" s="100">
        <v>81</v>
      </c>
      <c r="O42" s="100">
        <v>301.8</v>
      </c>
      <c r="P42" s="100">
        <v>0</v>
      </c>
      <c r="Q42" s="100">
        <v>1320</v>
      </c>
      <c r="R42" s="100">
        <v>0</v>
      </c>
      <c r="S42" s="101">
        <v>4.4000000000000004</v>
      </c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</row>
    <row r="43" spans="1:53" x14ac:dyDescent="0.2">
      <c r="A43" s="99" t="s">
        <v>5</v>
      </c>
      <c r="B43" s="100">
        <v>1178</v>
      </c>
      <c r="C43" s="100">
        <v>0</v>
      </c>
      <c r="D43" s="100">
        <v>4.8</v>
      </c>
      <c r="E43" s="100">
        <v>5.1000000000000005</v>
      </c>
      <c r="F43" s="100">
        <v>675.2</v>
      </c>
      <c r="G43" s="100">
        <v>222.4</v>
      </c>
      <c r="H43" s="100">
        <v>0</v>
      </c>
      <c r="I43" s="100">
        <v>0</v>
      </c>
      <c r="J43" s="100">
        <v>0</v>
      </c>
      <c r="K43" s="100">
        <v>1.2</v>
      </c>
      <c r="L43" s="100">
        <v>7.6000000000000005</v>
      </c>
      <c r="M43" s="100">
        <v>0</v>
      </c>
      <c r="N43" s="100">
        <v>83.4</v>
      </c>
      <c r="O43" s="100">
        <v>279.60000000000002</v>
      </c>
      <c r="P43" s="100">
        <v>0</v>
      </c>
      <c r="Q43" s="100">
        <v>1302.4000000000001</v>
      </c>
      <c r="R43" s="100">
        <v>0</v>
      </c>
      <c r="S43" s="101">
        <v>2.2000000000000002</v>
      </c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</row>
    <row r="44" spans="1:53" s="109" customFormat="1" x14ac:dyDescent="0.2">
      <c r="A44" s="105" t="s">
        <v>6</v>
      </c>
      <c r="B44" s="106">
        <v>1138</v>
      </c>
      <c r="C44" s="106">
        <v>0</v>
      </c>
      <c r="D44" s="106">
        <v>4.8</v>
      </c>
      <c r="E44" s="106">
        <v>4.8</v>
      </c>
      <c r="F44" s="106">
        <v>657.6</v>
      </c>
      <c r="G44" s="106">
        <v>216</v>
      </c>
      <c r="H44" s="106">
        <v>0</v>
      </c>
      <c r="I44" s="106">
        <v>0</v>
      </c>
      <c r="J44" s="106">
        <v>0</v>
      </c>
      <c r="K44" s="106">
        <v>0</v>
      </c>
      <c r="L44" s="106">
        <v>8.4</v>
      </c>
      <c r="M44" s="106">
        <v>0</v>
      </c>
      <c r="N44" s="106">
        <v>75.900000000000006</v>
      </c>
      <c r="O44" s="106">
        <v>267.60000000000002</v>
      </c>
      <c r="P44" s="106">
        <v>0</v>
      </c>
      <c r="Q44" s="106">
        <v>1258.4000000000001</v>
      </c>
      <c r="R44" s="106">
        <v>0</v>
      </c>
      <c r="S44" s="107">
        <v>4.4000000000000004</v>
      </c>
      <c r="T44" s="110"/>
      <c r="U44" s="110"/>
      <c r="V44" s="110"/>
      <c r="W44" s="110"/>
      <c r="X44" s="110"/>
      <c r="Y44" s="110"/>
      <c r="Z44" s="110"/>
      <c r="AA44" s="110"/>
      <c r="AB44" s="110"/>
      <c r="AC44" s="110"/>
      <c r="AD44" s="110"/>
      <c r="AE44" s="110"/>
      <c r="AF44" s="110"/>
      <c r="AG44" s="110"/>
      <c r="AH44" s="110"/>
      <c r="AI44" s="110"/>
      <c r="AJ44" s="110"/>
      <c r="AK44" s="110"/>
      <c r="AL44" s="110"/>
      <c r="AM44" s="110"/>
      <c r="AN44" s="110"/>
      <c r="AO44" s="110"/>
      <c r="AP44" s="110"/>
      <c r="AQ44" s="110"/>
      <c r="AR44" s="110"/>
      <c r="AS44" s="110"/>
      <c r="AT44" s="110"/>
      <c r="AU44" s="110"/>
      <c r="AV44" s="110"/>
      <c r="AW44" s="110"/>
      <c r="AX44" s="110"/>
      <c r="AY44" s="110"/>
      <c r="AZ44" s="110"/>
      <c r="BA44" s="110"/>
    </row>
    <row r="45" spans="1:53" x14ac:dyDescent="0.2">
      <c r="A45" s="99" t="s">
        <v>7</v>
      </c>
      <c r="B45" s="100">
        <v>1160</v>
      </c>
      <c r="C45" s="100">
        <v>0</v>
      </c>
      <c r="D45" s="100">
        <v>4.8</v>
      </c>
      <c r="E45" s="100">
        <v>4.8</v>
      </c>
      <c r="F45" s="100">
        <v>675.2</v>
      </c>
      <c r="G45" s="100">
        <v>216</v>
      </c>
      <c r="H45" s="100">
        <v>0</v>
      </c>
      <c r="I45" s="100">
        <v>0</v>
      </c>
      <c r="J45" s="100">
        <v>0</v>
      </c>
      <c r="K45" s="100">
        <v>0</v>
      </c>
      <c r="L45" s="100">
        <v>9.2000000000000011</v>
      </c>
      <c r="M45" s="100">
        <v>0</v>
      </c>
      <c r="N45" s="100">
        <v>71.7</v>
      </c>
      <c r="O45" s="100">
        <v>274.2</v>
      </c>
      <c r="P45" s="100">
        <v>0</v>
      </c>
      <c r="Q45" s="100">
        <v>1278.2</v>
      </c>
      <c r="R45" s="100">
        <v>0</v>
      </c>
      <c r="S45" s="101">
        <v>6.6000000000000005</v>
      </c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</row>
    <row r="46" spans="1:53" x14ac:dyDescent="0.2">
      <c r="A46" s="99" t="s">
        <v>8</v>
      </c>
      <c r="B46" s="100">
        <v>1118</v>
      </c>
      <c r="C46" s="100">
        <v>0</v>
      </c>
      <c r="D46" s="100">
        <v>4.5</v>
      </c>
      <c r="E46" s="100">
        <v>4.8</v>
      </c>
      <c r="F46" s="100">
        <v>646.4</v>
      </c>
      <c r="G46" s="100">
        <v>211.20000000000002</v>
      </c>
      <c r="H46" s="100">
        <v>0</v>
      </c>
      <c r="I46" s="100">
        <v>0</v>
      </c>
      <c r="J46" s="100">
        <v>0</v>
      </c>
      <c r="K46" s="100">
        <v>0</v>
      </c>
      <c r="L46" s="100">
        <v>9.2000000000000011</v>
      </c>
      <c r="M46" s="100">
        <v>0</v>
      </c>
      <c r="N46" s="100">
        <v>69.900000000000006</v>
      </c>
      <c r="O46" s="100">
        <v>273</v>
      </c>
      <c r="P46" s="100">
        <v>0</v>
      </c>
      <c r="Q46" s="100">
        <v>1240.8</v>
      </c>
      <c r="R46" s="100">
        <v>0</v>
      </c>
      <c r="S46" s="101">
        <v>6.6000000000000005</v>
      </c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</row>
    <row r="47" spans="1:53" x14ac:dyDescent="0.2">
      <c r="A47" s="99" t="s">
        <v>9</v>
      </c>
      <c r="B47" s="100">
        <v>1152</v>
      </c>
      <c r="C47" s="100">
        <v>0</v>
      </c>
      <c r="D47" s="100">
        <v>4.8</v>
      </c>
      <c r="E47" s="100">
        <v>4.8</v>
      </c>
      <c r="F47" s="100">
        <v>662.4</v>
      </c>
      <c r="G47" s="100">
        <v>209.6</v>
      </c>
      <c r="H47" s="100">
        <v>0</v>
      </c>
      <c r="I47" s="100">
        <v>0</v>
      </c>
      <c r="J47" s="100">
        <v>1.2</v>
      </c>
      <c r="K47" s="100">
        <v>1.2</v>
      </c>
      <c r="L47" s="100">
        <v>8.8000000000000007</v>
      </c>
      <c r="M47" s="100">
        <v>0</v>
      </c>
      <c r="N47" s="100">
        <v>81.3</v>
      </c>
      <c r="O47" s="100">
        <v>280.8</v>
      </c>
      <c r="P47" s="100">
        <v>0</v>
      </c>
      <c r="Q47" s="100">
        <v>1284.8</v>
      </c>
      <c r="R47" s="100">
        <v>0</v>
      </c>
      <c r="S47" s="101">
        <v>4.4000000000000004</v>
      </c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</row>
    <row r="48" spans="1:53" x14ac:dyDescent="0.2">
      <c r="A48" s="99" t="s">
        <v>10</v>
      </c>
      <c r="B48" s="100">
        <v>1176</v>
      </c>
      <c r="C48" s="100">
        <v>0</v>
      </c>
      <c r="D48" s="100">
        <v>4.8</v>
      </c>
      <c r="E48" s="100">
        <v>4.8</v>
      </c>
      <c r="F48" s="100">
        <v>657.6</v>
      </c>
      <c r="G48" s="100">
        <v>209.6</v>
      </c>
      <c r="H48" s="100">
        <v>0</v>
      </c>
      <c r="I48" s="100">
        <v>0</v>
      </c>
      <c r="J48" s="100">
        <v>0</v>
      </c>
      <c r="K48" s="100">
        <v>0</v>
      </c>
      <c r="L48" s="100">
        <v>9.2000000000000011</v>
      </c>
      <c r="M48" s="100">
        <v>0</v>
      </c>
      <c r="N48" s="100">
        <v>84.9</v>
      </c>
      <c r="O48" s="100">
        <v>305.40000000000003</v>
      </c>
      <c r="P48" s="100">
        <v>0</v>
      </c>
      <c r="Q48" s="100">
        <v>1322.2</v>
      </c>
      <c r="R48" s="100">
        <v>0</v>
      </c>
      <c r="S48" s="101">
        <v>2.2000000000000002</v>
      </c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</row>
    <row r="49" spans="1:53" x14ac:dyDescent="0.2">
      <c r="A49" s="99" t="s">
        <v>11</v>
      </c>
      <c r="B49" s="100">
        <v>1264</v>
      </c>
      <c r="C49" s="100">
        <v>0</v>
      </c>
      <c r="D49" s="100">
        <v>4.8</v>
      </c>
      <c r="E49" s="100">
        <v>4.8</v>
      </c>
      <c r="F49" s="100">
        <v>680</v>
      </c>
      <c r="G49" s="100">
        <v>203.20000000000002</v>
      </c>
      <c r="H49" s="100">
        <v>0</v>
      </c>
      <c r="I49" s="100">
        <v>0</v>
      </c>
      <c r="J49" s="100">
        <v>0</v>
      </c>
      <c r="K49" s="100">
        <v>1.2</v>
      </c>
      <c r="L49" s="100">
        <v>9.2000000000000011</v>
      </c>
      <c r="M49" s="100">
        <v>0</v>
      </c>
      <c r="N49" s="100">
        <v>89.100000000000009</v>
      </c>
      <c r="O49" s="100">
        <v>372.6</v>
      </c>
      <c r="P49" s="100">
        <v>0</v>
      </c>
      <c r="Q49" s="100">
        <v>1432.2</v>
      </c>
      <c r="R49" s="100">
        <v>0</v>
      </c>
      <c r="S49" s="101">
        <v>0</v>
      </c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</row>
    <row r="50" spans="1:53" s="109" customFormat="1" x14ac:dyDescent="0.2">
      <c r="A50" s="105" t="s">
        <v>12</v>
      </c>
      <c r="B50" s="106">
        <v>1332</v>
      </c>
      <c r="C50" s="106">
        <v>0</v>
      </c>
      <c r="D50" s="106">
        <v>4.8</v>
      </c>
      <c r="E50" s="106">
        <v>5.1000000000000005</v>
      </c>
      <c r="F50" s="106">
        <v>686.4</v>
      </c>
      <c r="G50" s="106">
        <v>187.20000000000002</v>
      </c>
      <c r="H50" s="106">
        <v>0</v>
      </c>
      <c r="I50" s="106">
        <v>0</v>
      </c>
      <c r="J50" s="106">
        <v>0</v>
      </c>
      <c r="K50" s="106">
        <v>0</v>
      </c>
      <c r="L50" s="106">
        <v>9.2000000000000011</v>
      </c>
      <c r="M50" s="106">
        <v>0</v>
      </c>
      <c r="N50" s="106">
        <v>94.5</v>
      </c>
      <c r="O50" s="106">
        <v>434.40000000000003</v>
      </c>
      <c r="P50" s="106">
        <v>0</v>
      </c>
      <c r="Q50" s="106">
        <v>1526.8</v>
      </c>
      <c r="R50" s="106">
        <v>0</v>
      </c>
      <c r="S50" s="107">
        <v>0</v>
      </c>
      <c r="T50" s="110"/>
      <c r="U50" s="110"/>
      <c r="V50" s="110"/>
      <c r="W50" s="110"/>
      <c r="X50" s="110"/>
      <c r="Y50" s="110"/>
      <c r="Z50" s="110"/>
      <c r="AA50" s="110"/>
      <c r="AB50" s="110"/>
      <c r="AC50" s="110"/>
      <c r="AD50" s="110"/>
      <c r="AE50" s="110"/>
      <c r="AF50" s="110"/>
      <c r="AG50" s="110"/>
      <c r="AH50" s="110"/>
      <c r="AI50" s="110"/>
      <c r="AJ50" s="110"/>
      <c r="AK50" s="110"/>
      <c r="AL50" s="110"/>
      <c r="AM50" s="110"/>
      <c r="AN50" s="110"/>
      <c r="AO50" s="110"/>
      <c r="AP50" s="110"/>
      <c r="AQ50" s="110"/>
      <c r="AR50" s="110"/>
      <c r="AS50" s="110"/>
      <c r="AT50" s="110"/>
      <c r="AU50" s="110"/>
      <c r="AV50" s="110"/>
      <c r="AW50" s="110"/>
      <c r="AX50" s="110"/>
      <c r="AY50" s="110"/>
      <c r="AZ50" s="110"/>
      <c r="BA50" s="110"/>
    </row>
    <row r="51" spans="1:53" x14ac:dyDescent="0.2">
      <c r="A51" s="99" t="s">
        <v>13</v>
      </c>
      <c r="B51" s="100">
        <v>1288</v>
      </c>
      <c r="C51" s="100">
        <v>0</v>
      </c>
      <c r="D51" s="100">
        <v>4.8</v>
      </c>
      <c r="E51" s="100">
        <v>4.8</v>
      </c>
      <c r="F51" s="100">
        <v>656</v>
      </c>
      <c r="G51" s="100">
        <v>192</v>
      </c>
      <c r="H51" s="100">
        <v>0</v>
      </c>
      <c r="I51" s="100">
        <v>0</v>
      </c>
      <c r="J51" s="100">
        <v>0</v>
      </c>
      <c r="K51" s="100">
        <v>0</v>
      </c>
      <c r="L51" s="100">
        <v>9.2000000000000011</v>
      </c>
      <c r="M51" s="100">
        <v>0</v>
      </c>
      <c r="N51" s="100">
        <v>99.9</v>
      </c>
      <c r="O51" s="100">
        <v>415.8</v>
      </c>
      <c r="P51" s="100">
        <v>0</v>
      </c>
      <c r="Q51" s="100">
        <v>1480.6000000000001</v>
      </c>
      <c r="R51" s="100">
        <v>0</v>
      </c>
      <c r="S51" s="101">
        <v>0</v>
      </c>
    </row>
    <row r="52" spans="1:53" x14ac:dyDescent="0.2">
      <c r="A52" s="99" t="s">
        <v>14</v>
      </c>
      <c r="B52" s="100">
        <v>1278</v>
      </c>
      <c r="C52" s="100">
        <v>0</v>
      </c>
      <c r="D52" s="100">
        <v>4.8</v>
      </c>
      <c r="E52" s="100">
        <v>5.1000000000000005</v>
      </c>
      <c r="F52" s="100">
        <v>646.4</v>
      </c>
      <c r="G52" s="100">
        <v>187.20000000000002</v>
      </c>
      <c r="H52" s="100">
        <v>0</v>
      </c>
      <c r="I52" s="100">
        <v>0</v>
      </c>
      <c r="J52" s="100">
        <v>0</v>
      </c>
      <c r="K52" s="100">
        <v>0</v>
      </c>
      <c r="L52" s="100">
        <v>9.2000000000000011</v>
      </c>
      <c r="M52" s="100">
        <v>0</v>
      </c>
      <c r="N52" s="100">
        <v>96.3</v>
      </c>
      <c r="O52" s="100">
        <v>422.40000000000003</v>
      </c>
      <c r="P52" s="100">
        <v>0</v>
      </c>
      <c r="Q52" s="100">
        <v>1471.8</v>
      </c>
      <c r="R52" s="100">
        <v>2.2000000000000002</v>
      </c>
      <c r="S52" s="101">
        <v>0</v>
      </c>
    </row>
    <row r="53" spans="1:53" x14ac:dyDescent="0.2">
      <c r="A53" s="99" t="s">
        <v>15</v>
      </c>
      <c r="B53" s="100">
        <v>1258</v>
      </c>
      <c r="C53" s="100">
        <v>0</v>
      </c>
      <c r="D53" s="100">
        <v>4.8</v>
      </c>
      <c r="E53" s="100">
        <v>4.8</v>
      </c>
      <c r="F53" s="100">
        <v>656</v>
      </c>
      <c r="G53" s="100">
        <v>185.6</v>
      </c>
      <c r="H53" s="100">
        <v>0</v>
      </c>
      <c r="I53" s="100">
        <v>0</v>
      </c>
      <c r="J53" s="100">
        <v>0</v>
      </c>
      <c r="K53" s="100">
        <v>1.2</v>
      </c>
      <c r="L53" s="100">
        <v>9.2000000000000011</v>
      </c>
      <c r="M53" s="100">
        <v>0</v>
      </c>
      <c r="N53" s="100">
        <v>95.7</v>
      </c>
      <c r="O53" s="100">
        <v>394.8</v>
      </c>
      <c r="P53" s="100">
        <v>0</v>
      </c>
      <c r="Q53" s="100">
        <v>1445.4</v>
      </c>
      <c r="R53" s="100">
        <v>0</v>
      </c>
      <c r="S53" s="101">
        <v>0</v>
      </c>
    </row>
    <row r="54" spans="1:53" x14ac:dyDescent="0.2">
      <c r="A54" s="99" t="s">
        <v>16</v>
      </c>
      <c r="B54" s="100">
        <v>1244</v>
      </c>
      <c r="C54" s="100">
        <v>0</v>
      </c>
      <c r="D54" s="100">
        <v>4.8</v>
      </c>
      <c r="E54" s="100">
        <v>4.8</v>
      </c>
      <c r="F54" s="100">
        <v>664</v>
      </c>
      <c r="G54" s="100">
        <v>187.20000000000002</v>
      </c>
      <c r="H54" s="100">
        <v>0</v>
      </c>
      <c r="I54" s="100">
        <v>0</v>
      </c>
      <c r="J54" s="100">
        <v>0</v>
      </c>
      <c r="K54" s="100">
        <v>0</v>
      </c>
      <c r="L54" s="100">
        <v>8.8000000000000007</v>
      </c>
      <c r="M54" s="100">
        <v>0</v>
      </c>
      <c r="N54" s="100">
        <v>92.100000000000009</v>
      </c>
      <c r="O54" s="100">
        <v>371.40000000000003</v>
      </c>
      <c r="P54" s="100">
        <v>0</v>
      </c>
      <c r="Q54" s="100">
        <v>1423.4</v>
      </c>
      <c r="R54" s="100">
        <v>2.2000000000000002</v>
      </c>
      <c r="S54" s="101">
        <v>0</v>
      </c>
    </row>
    <row r="55" spans="1:53" x14ac:dyDescent="0.2">
      <c r="A55" s="99" t="s">
        <v>17</v>
      </c>
      <c r="B55" s="100">
        <v>1244</v>
      </c>
      <c r="C55" s="100">
        <v>0</v>
      </c>
      <c r="D55" s="100">
        <v>5.1000000000000005</v>
      </c>
      <c r="E55" s="100">
        <v>4.8</v>
      </c>
      <c r="F55" s="100">
        <v>670.4</v>
      </c>
      <c r="G55" s="100">
        <v>187.20000000000002</v>
      </c>
      <c r="H55" s="100">
        <v>0</v>
      </c>
      <c r="I55" s="100">
        <v>0</v>
      </c>
      <c r="J55" s="100">
        <v>0</v>
      </c>
      <c r="K55" s="100">
        <v>0</v>
      </c>
      <c r="L55" s="100">
        <v>9.2000000000000011</v>
      </c>
      <c r="M55" s="100">
        <v>0</v>
      </c>
      <c r="N55" s="100">
        <v>95.100000000000009</v>
      </c>
      <c r="O55" s="100">
        <v>360.6</v>
      </c>
      <c r="P55" s="100">
        <v>0</v>
      </c>
      <c r="Q55" s="100">
        <v>1425.6000000000001</v>
      </c>
      <c r="R55" s="100">
        <v>0</v>
      </c>
      <c r="S55" s="101">
        <v>0</v>
      </c>
    </row>
    <row r="56" spans="1:53" x14ac:dyDescent="0.2">
      <c r="A56" s="99" t="s">
        <v>18</v>
      </c>
      <c r="B56" s="100">
        <v>1182</v>
      </c>
      <c r="C56" s="100">
        <v>0</v>
      </c>
      <c r="D56" s="100">
        <v>5.1000000000000005</v>
      </c>
      <c r="E56" s="100">
        <v>4.8</v>
      </c>
      <c r="F56" s="100">
        <v>652.80000000000007</v>
      </c>
      <c r="G56" s="100">
        <v>185.6</v>
      </c>
      <c r="H56" s="100">
        <v>0</v>
      </c>
      <c r="I56" s="100">
        <v>0</v>
      </c>
      <c r="J56" s="100">
        <v>0</v>
      </c>
      <c r="K56" s="100">
        <v>1.2</v>
      </c>
      <c r="L56" s="100">
        <v>9.2000000000000011</v>
      </c>
      <c r="M56" s="100">
        <v>0</v>
      </c>
      <c r="N56" s="100">
        <v>89.4</v>
      </c>
      <c r="O56" s="100">
        <v>326.40000000000003</v>
      </c>
      <c r="P56" s="100">
        <v>0</v>
      </c>
      <c r="Q56" s="100">
        <v>1350.8</v>
      </c>
      <c r="R56" s="100">
        <v>2.2000000000000002</v>
      </c>
      <c r="S56" s="101">
        <v>0</v>
      </c>
    </row>
    <row r="57" spans="1:53" x14ac:dyDescent="0.2">
      <c r="A57" s="99" t="s">
        <v>19</v>
      </c>
      <c r="B57" s="100">
        <v>1184</v>
      </c>
      <c r="C57" s="100">
        <v>0</v>
      </c>
      <c r="D57" s="100">
        <v>4.8</v>
      </c>
      <c r="E57" s="100">
        <v>5.1000000000000005</v>
      </c>
      <c r="F57" s="100">
        <v>648</v>
      </c>
      <c r="G57" s="100">
        <v>198.4</v>
      </c>
      <c r="H57" s="100">
        <v>0</v>
      </c>
      <c r="I57" s="100">
        <v>0</v>
      </c>
      <c r="J57" s="100">
        <v>0</v>
      </c>
      <c r="K57" s="100">
        <v>0</v>
      </c>
      <c r="L57" s="100">
        <v>8.8000000000000007</v>
      </c>
      <c r="M57" s="100">
        <v>0</v>
      </c>
      <c r="N57" s="100">
        <v>92.7</v>
      </c>
      <c r="O57" s="100">
        <v>332.40000000000003</v>
      </c>
      <c r="P57" s="100">
        <v>0</v>
      </c>
      <c r="Q57" s="100">
        <v>1339.8</v>
      </c>
      <c r="R57" s="100">
        <v>0</v>
      </c>
      <c r="S57" s="101">
        <v>0</v>
      </c>
    </row>
    <row r="58" spans="1:53" x14ac:dyDescent="0.2">
      <c r="A58" s="99" t="s">
        <v>20</v>
      </c>
      <c r="B58" s="100">
        <v>1164</v>
      </c>
      <c r="C58" s="100">
        <v>0</v>
      </c>
      <c r="D58" s="100">
        <v>4.8</v>
      </c>
      <c r="E58" s="100">
        <v>4.8</v>
      </c>
      <c r="F58" s="100">
        <v>641.6</v>
      </c>
      <c r="G58" s="100">
        <v>208</v>
      </c>
      <c r="H58" s="100">
        <v>0</v>
      </c>
      <c r="I58" s="100">
        <v>0</v>
      </c>
      <c r="J58" s="100">
        <v>0</v>
      </c>
      <c r="K58" s="100">
        <v>0</v>
      </c>
      <c r="L58" s="100">
        <v>9.2000000000000011</v>
      </c>
      <c r="M58" s="100">
        <v>0</v>
      </c>
      <c r="N58" s="100">
        <v>89.4</v>
      </c>
      <c r="O58" s="100">
        <v>313.2</v>
      </c>
      <c r="P58" s="100">
        <v>0</v>
      </c>
      <c r="Q58" s="100">
        <v>1313.4</v>
      </c>
      <c r="R58" s="100">
        <v>0</v>
      </c>
      <c r="S58" s="101">
        <v>0</v>
      </c>
    </row>
    <row r="59" spans="1:53" x14ac:dyDescent="0.2">
      <c r="A59" s="99" t="s">
        <v>21</v>
      </c>
      <c r="B59" s="100">
        <v>1166</v>
      </c>
      <c r="C59" s="100">
        <v>0</v>
      </c>
      <c r="D59" s="100">
        <v>4.5</v>
      </c>
      <c r="E59" s="100">
        <v>4.8</v>
      </c>
      <c r="F59" s="100">
        <v>651.20000000000005</v>
      </c>
      <c r="G59" s="100">
        <v>208</v>
      </c>
      <c r="H59" s="100">
        <v>0</v>
      </c>
      <c r="I59" s="100">
        <v>0</v>
      </c>
      <c r="J59" s="100">
        <v>0</v>
      </c>
      <c r="K59" s="100">
        <v>0</v>
      </c>
      <c r="L59" s="100">
        <v>9.2000000000000011</v>
      </c>
      <c r="M59" s="100">
        <v>0</v>
      </c>
      <c r="N59" s="100">
        <v>86.4</v>
      </c>
      <c r="O59" s="100">
        <v>308.40000000000003</v>
      </c>
      <c r="P59" s="100">
        <v>0</v>
      </c>
      <c r="Q59" s="100">
        <v>1315.6000000000001</v>
      </c>
      <c r="R59" s="100">
        <v>2.2000000000000002</v>
      </c>
      <c r="S59" s="101">
        <v>0</v>
      </c>
    </row>
    <row r="60" spans="1:53" x14ac:dyDescent="0.2">
      <c r="A60" s="99" t="s">
        <v>22</v>
      </c>
      <c r="B60" s="100">
        <v>1186</v>
      </c>
      <c r="C60" s="100">
        <v>0</v>
      </c>
      <c r="D60" s="100">
        <v>4.8</v>
      </c>
      <c r="E60" s="100">
        <v>4.8</v>
      </c>
      <c r="F60" s="100">
        <v>660.80000000000007</v>
      </c>
      <c r="G60" s="100">
        <v>211.20000000000002</v>
      </c>
      <c r="H60" s="100">
        <v>0</v>
      </c>
      <c r="I60" s="100">
        <v>0</v>
      </c>
      <c r="J60" s="100">
        <v>0</v>
      </c>
      <c r="K60" s="100">
        <v>1.2</v>
      </c>
      <c r="L60" s="100">
        <v>8.8000000000000007</v>
      </c>
      <c r="M60" s="100">
        <v>0</v>
      </c>
      <c r="N60" s="100">
        <v>89.4</v>
      </c>
      <c r="O60" s="100">
        <v>312</v>
      </c>
      <c r="P60" s="100">
        <v>0</v>
      </c>
      <c r="Q60" s="100">
        <v>1337.6000000000001</v>
      </c>
      <c r="R60" s="100">
        <v>0</v>
      </c>
      <c r="S60" s="101">
        <v>2.2000000000000002</v>
      </c>
    </row>
    <row r="61" spans="1:53" x14ac:dyDescent="0.2">
      <c r="A61" s="99" t="s">
        <v>23</v>
      </c>
      <c r="B61" s="100">
        <v>1170</v>
      </c>
      <c r="C61" s="100">
        <v>0</v>
      </c>
      <c r="D61" s="100">
        <v>4.8</v>
      </c>
      <c r="E61" s="100">
        <v>4.8</v>
      </c>
      <c r="F61" s="100">
        <v>664</v>
      </c>
      <c r="G61" s="100">
        <v>212.8</v>
      </c>
      <c r="H61" s="100">
        <v>0</v>
      </c>
      <c r="I61" s="100">
        <v>0</v>
      </c>
      <c r="J61" s="100">
        <v>0</v>
      </c>
      <c r="K61" s="100">
        <v>0</v>
      </c>
      <c r="L61" s="100">
        <v>9.2000000000000011</v>
      </c>
      <c r="M61" s="100">
        <v>0</v>
      </c>
      <c r="N61" s="100">
        <v>79.8</v>
      </c>
      <c r="O61" s="100">
        <v>303.60000000000002</v>
      </c>
      <c r="P61" s="100">
        <v>0</v>
      </c>
      <c r="Q61" s="100">
        <v>1324.4</v>
      </c>
      <c r="R61" s="100">
        <v>0</v>
      </c>
      <c r="S61" s="101">
        <v>0</v>
      </c>
    </row>
    <row r="62" spans="1:53" s="109" customFormat="1" x14ac:dyDescent="0.2">
      <c r="A62" s="105" t="s">
        <v>24</v>
      </c>
      <c r="B62" s="106">
        <v>1164</v>
      </c>
      <c r="C62" s="106">
        <v>0</v>
      </c>
      <c r="D62" s="106">
        <v>4.8</v>
      </c>
      <c r="E62" s="106">
        <v>5.1000000000000005</v>
      </c>
      <c r="F62" s="106">
        <v>664</v>
      </c>
      <c r="G62" s="106">
        <v>211.20000000000002</v>
      </c>
      <c r="H62" s="106">
        <v>0</v>
      </c>
      <c r="I62" s="106">
        <v>0</v>
      </c>
      <c r="J62" s="106">
        <v>0</v>
      </c>
      <c r="K62" s="106">
        <v>1.2</v>
      </c>
      <c r="L62" s="106">
        <v>9.2000000000000011</v>
      </c>
      <c r="M62" s="106">
        <v>0</v>
      </c>
      <c r="N62" s="106">
        <v>79.2</v>
      </c>
      <c r="O62" s="106">
        <v>298.2</v>
      </c>
      <c r="P62" s="106">
        <v>0</v>
      </c>
      <c r="Q62" s="106">
        <v>1315.6000000000001</v>
      </c>
      <c r="R62" s="106">
        <v>0</v>
      </c>
      <c r="S62" s="107">
        <v>0</v>
      </c>
      <c r="T62" s="108"/>
      <c r="U62" s="108"/>
      <c r="V62" s="108"/>
      <c r="W62" s="108"/>
      <c r="X62" s="108"/>
      <c r="Y62" s="108"/>
      <c r="Z62" s="108"/>
      <c r="AA62" s="108"/>
      <c r="AB62" s="108"/>
      <c r="AC62" s="108"/>
      <c r="AD62" s="108"/>
      <c r="AE62" s="108"/>
      <c r="AF62" s="108"/>
      <c r="AG62" s="108"/>
      <c r="AH62" s="108"/>
      <c r="AI62" s="108"/>
      <c r="AJ62" s="108"/>
      <c r="AK62" s="108"/>
      <c r="AL62" s="108"/>
      <c r="AM62" s="108"/>
      <c r="AN62" s="108"/>
      <c r="AO62" s="108"/>
      <c r="AP62" s="108"/>
      <c r="AQ62" s="108"/>
      <c r="AR62" s="108"/>
      <c r="AS62" s="108"/>
      <c r="AT62" s="108"/>
      <c r="AU62" s="108"/>
      <c r="AV62" s="108"/>
      <c r="AW62" s="108"/>
      <c r="AX62" s="108"/>
      <c r="AY62" s="108"/>
      <c r="AZ62" s="108"/>
      <c r="BA62" s="108"/>
    </row>
    <row r="63" spans="1:53" x14ac:dyDescent="0.2">
      <c r="A63" s="99" t="s">
        <v>25</v>
      </c>
      <c r="B63" s="100">
        <v>1152</v>
      </c>
      <c r="C63" s="100">
        <v>0</v>
      </c>
      <c r="D63" s="100">
        <v>4.8</v>
      </c>
      <c r="E63" s="100">
        <v>4.8</v>
      </c>
      <c r="F63" s="100">
        <v>657.6</v>
      </c>
      <c r="G63" s="100">
        <v>212.8</v>
      </c>
      <c r="H63" s="100">
        <v>0</v>
      </c>
      <c r="I63" s="100">
        <v>0</v>
      </c>
      <c r="J63" s="100">
        <v>0</v>
      </c>
      <c r="K63" s="100">
        <v>0</v>
      </c>
      <c r="L63" s="100">
        <v>8.8000000000000007</v>
      </c>
      <c r="M63" s="100">
        <v>0</v>
      </c>
      <c r="N63" s="100">
        <v>84</v>
      </c>
      <c r="O63" s="100">
        <v>286.2</v>
      </c>
      <c r="P63" s="100">
        <v>0</v>
      </c>
      <c r="Q63" s="100">
        <v>1302.4000000000001</v>
      </c>
      <c r="R63" s="100">
        <v>2.2000000000000002</v>
      </c>
      <c r="S63" s="101">
        <v>0</v>
      </c>
    </row>
    <row r="64" spans="1:53" ht="13.5" thickBot="1" x14ac:dyDescent="0.25">
      <c r="A64" s="102" t="s">
        <v>26</v>
      </c>
      <c r="B64" s="103">
        <v>1186</v>
      </c>
      <c r="C64" s="103">
        <v>0</v>
      </c>
      <c r="D64" s="103">
        <v>4.8</v>
      </c>
      <c r="E64" s="103">
        <v>5.1000000000000005</v>
      </c>
      <c r="F64" s="103">
        <v>664</v>
      </c>
      <c r="G64" s="103">
        <v>214.4</v>
      </c>
      <c r="H64" s="103">
        <v>0</v>
      </c>
      <c r="I64" s="103">
        <v>0</v>
      </c>
      <c r="J64" s="103">
        <v>0</v>
      </c>
      <c r="K64" s="103">
        <v>0</v>
      </c>
      <c r="L64" s="103">
        <v>7.2</v>
      </c>
      <c r="M64" s="103">
        <v>0</v>
      </c>
      <c r="N64" s="103">
        <v>82.2</v>
      </c>
      <c r="O64" s="103">
        <v>312.60000000000002</v>
      </c>
      <c r="P64" s="103">
        <v>0</v>
      </c>
      <c r="Q64" s="103">
        <v>1333.2</v>
      </c>
      <c r="R64" s="103">
        <v>0</v>
      </c>
      <c r="S64" s="104">
        <v>2.2000000000000002</v>
      </c>
    </row>
    <row r="65" spans="1:19" x14ac:dyDescent="0.2">
      <c r="A65" s="87" t="s">
        <v>2</v>
      </c>
      <c r="B65" s="91">
        <v>28762</v>
      </c>
      <c r="C65" s="91">
        <v>0</v>
      </c>
      <c r="D65" s="91">
        <v>115.49999999999996</v>
      </c>
      <c r="E65" s="91">
        <v>117.59999999999995</v>
      </c>
      <c r="F65" s="91">
        <v>15878.4</v>
      </c>
      <c r="G65" s="91">
        <v>4902.3999999999987</v>
      </c>
      <c r="H65" s="91">
        <v>0</v>
      </c>
      <c r="I65" s="91">
        <v>0</v>
      </c>
      <c r="J65" s="91">
        <v>1.2</v>
      </c>
      <c r="K65" s="91">
        <v>8.4</v>
      </c>
      <c r="L65" s="91">
        <v>211.2</v>
      </c>
      <c r="M65" s="91">
        <v>0</v>
      </c>
      <c r="N65" s="91">
        <v>2065.5</v>
      </c>
      <c r="O65" s="91">
        <v>7864.7999999999993</v>
      </c>
      <c r="P65" s="91">
        <v>0</v>
      </c>
      <c r="Q65" s="91">
        <v>32469.8</v>
      </c>
      <c r="R65" s="91">
        <v>11</v>
      </c>
      <c r="S65" s="91">
        <v>39.600000000000009</v>
      </c>
    </row>
    <row r="71" spans="1:19" ht="18" x14ac:dyDescent="0.25">
      <c r="A71" s="142" t="s">
        <v>87</v>
      </c>
      <c r="B71" s="142"/>
      <c r="C71" s="142"/>
      <c r="D71" s="142"/>
      <c r="E71" s="142"/>
      <c r="F71" s="142"/>
      <c r="G71" s="142"/>
      <c r="H71" s="142"/>
      <c r="I71" s="142"/>
      <c r="J71" s="111"/>
      <c r="K71" s="111"/>
      <c r="L71" s="111"/>
      <c r="M71" s="111"/>
      <c r="N71" s="111"/>
      <c r="O71" s="111"/>
    </row>
    <row r="72" spans="1:19" ht="18.75" thickBot="1" x14ac:dyDescent="0.3">
      <c r="A72" s="143" t="s">
        <v>59</v>
      </c>
      <c r="B72" s="144"/>
      <c r="C72" s="144"/>
      <c r="D72" s="144"/>
      <c r="E72" s="144"/>
      <c r="F72" s="112"/>
      <c r="G72" s="143" t="s">
        <v>60</v>
      </c>
      <c r="H72" s="144"/>
      <c r="I72" s="144"/>
      <c r="J72" s="144"/>
      <c r="K72" s="144"/>
      <c r="L72" s="81"/>
      <c r="M72" s="81"/>
      <c r="N72" s="81"/>
      <c r="O72" s="81"/>
    </row>
    <row r="73" spans="1:19" ht="13.5" thickBot="1" x14ac:dyDescent="0.25">
      <c r="A73" s="145" t="s">
        <v>61</v>
      </c>
      <c r="B73" s="146"/>
      <c r="C73" s="113" t="s">
        <v>62</v>
      </c>
      <c r="D73" s="114" t="s">
        <v>63</v>
      </c>
      <c r="E73" s="114" t="s">
        <v>64</v>
      </c>
      <c r="F73" s="112"/>
      <c r="G73" s="145" t="s">
        <v>61</v>
      </c>
      <c r="H73" s="146"/>
      <c r="I73" s="113" t="s">
        <v>62</v>
      </c>
      <c r="J73" s="114" t="s">
        <v>63</v>
      </c>
      <c r="K73" s="114" t="s">
        <v>64</v>
      </c>
      <c r="L73" s="81"/>
      <c r="M73" s="81"/>
      <c r="N73" s="81"/>
      <c r="O73" s="81"/>
    </row>
    <row r="74" spans="1:19" ht="38.25" x14ac:dyDescent="0.2">
      <c r="A74" s="115" t="s">
        <v>65</v>
      </c>
      <c r="B74" s="116" t="s">
        <v>66</v>
      </c>
      <c r="C74" s="117">
        <v>10000</v>
      </c>
      <c r="D74" s="117">
        <v>10000</v>
      </c>
      <c r="E74" s="117">
        <v>10000</v>
      </c>
      <c r="F74" s="118"/>
      <c r="G74" s="119" t="s">
        <v>65</v>
      </c>
      <c r="H74" s="120" t="s">
        <v>66</v>
      </c>
      <c r="I74" s="121">
        <v>10000</v>
      </c>
      <c r="J74" s="121">
        <v>10000</v>
      </c>
      <c r="K74" s="121">
        <v>10000</v>
      </c>
      <c r="L74" s="81"/>
      <c r="M74" s="81"/>
      <c r="N74" s="81"/>
      <c r="O74" s="81"/>
    </row>
    <row r="75" spans="1:19" ht="38.25" x14ac:dyDescent="0.2">
      <c r="A75" s="122" t="s">
        <v>67</v>
      </c>
      <c r="B75" s="123" t="s">
        <v>68</v>
      </c>
      <c r="C75" s="124">
        <v>14</v>
      </c>
      <c r="D75" s="124">
        <v>14</v>
      </c>
      <c r="E75" s="124">
        <v>14</v>
      </c>
      <c r="F75" s="118"/>
      <c r="G75" s="125" t="s">
        <v>67</v>
      </c>
      <c r="H75" s="123" t="s">
        <v>68</v>
      </c>
      <c r="I75" s="124">
        <v>12.2</v>
      </c>
      <c r="J75" s="124">
        <v>12.2</v>
      </c>
      <c r="K75" s="124">
        <v>12.2</v>
      </c>
      <c r="L75" s="81"/>
      <c r="M75" s="81"/>
      <c r="N75" s="81"/>
      <c r="O75" s="81"/>
    </row>
    <row r="76" spans="1:19" ht="38.25" x14ac:dyDescent="0.2">
      <c r="A76" s="122" t="s">
        <v>69</v>
      </c>
      <c r="B76" s="123" t="s">
        <v>70</v>
      </c>
      <c r="C76" s="124">
        <v>56.79</v>
      </c>
      <c r="D76" s="124">
        <v>56.79</v>
      </c>
      <c r="E76" s="124">
        <v>56.79</v>
      </c>
      <c r="F76" s="118"/>
      <c r="G76" s="125" t="s">
        <v>69</v>
      </c>
      <c r="H76" s="123" t="s">
        <v>70</v>
      </c>
      <c r="I76" s="124">
        <v>55.36</v>
      </c>
      <c r="J76" s="124">
        <v>55.36</v>
      </c>
      <c r="K76" s="124">
        <v>55.36</v>
      </c>
      <c r="L76" s="81"/>
      <c r="M76" s="81"/>
      <c r="N76" s="81"/>
      <c r="O76" s="81"/>
    </row>
    <row r="77" spans="1:19" ht="38.25" x14ac:dyDescent="0.2">
      <c r="A77" s="122" t="s">
        <v>71</v>
      </c>
      <c r="B77" s="123" t="s">
        <v>72</v>
      </c>
      <c r="C77" s="124">
        <v>0.24099999999999999</v>
      </c>
      <c r="D77" s="124">
        <v>0.24099999999999999</v>
      </c>
      <c r="E77" s="124">
        <v>0.24099999999999999</v>
      </c>
      <c r="F77" s="112"/>
      <c r="G77" s="125" t="s">
        <v>71</v>
      </c>
      <c r="H77" s="123" t="s">
        <v>72</v>
      </c>
      <c r="I77" s="124">
        <v>0.27300000000000002</v>
      </c>
      <c r="J77" s="124">
        <v>0.27300000000000002</v>
      </c>
      <c r="K77" s="124">
        <v>0.27300000000000002</v>
      </c>
      <c r="L77" s="81"/>
      <c r="M77" s="81"/>
      <c r="N77" s="81"/>
      <c r="O77" s="81"/>
    </row>
    <row r="78" spans="1:19" ht="51" x14ac:dyDescent="0.2">
      <c r="A78" s="122" t="s">
        <v>73</v>
      </c>
      <c r="B78" s="123" t="s">
        <v>74</v>
      </c>
      <c r="C78" s="124">
        <v>10.4</v>
      </c>
      <c r="D78" s="124">
        <v>10.4</v>
      </c>
      <c r="E78" s="124">
        <v>10.4</v>
      </c>
      <c r="F78" s="112"/>
      <c r="G78" s="125" t="s">
        <v>73</v>
      </c>
      <c r="H78" s="123" t="s">
        <v>74</v>
      </c>
      <c r="I78" s="124">
        <v>10.4</v>
      </c>
      <c r="J78" s="124">
        <v>10.4</v>
      </c>
      <c r="K78" s="124">
        <v>10.4</v>
      </c>
      <c r="L78" s="126">
        <v>4</v>
      </c>
      <c r="M78" s="126">
        <v>10</v>
      </c>
      <c r="N78" s="127">
        <v>22</v>
      </c>
      <c r="O78" s="81"/>
    </row>
    <row r="79" spans="1:19" x14ac:dyDescent="0.2">
      <c r="A79" s="147" t="s">
        <v>75</v>
      </c>
      <c r="B79" s="123" t="s">
        <v>76</v>
      </c>
      <c r="C79" s="128">
        <f>B10</f>
        <v>3020</v>
      </c>
      <c r="D79" s="129">
        <f>B16</f>
        <v>3862</v>
      </c>
      <c r="E79" s="129">
        <f>B28</f>
        <v>3398</v>
      </c>
      <c r="F79" s="112"/>
      <c r="G79" s="150" t="s">
        <v>75</v>
      </c>
      <c r="H79" s="123" t="s">
        <v>76</v>
      </c>
      <c r="I79" s="129">
        <v>0</v>
      </c>
      <c r="J79" s="129">
        <f>C18</f>
        <v>0</v>
      </c>
      <c r="K79" s="129">
        <f>C27</f>
        <v>0</v>
      </c>
      <c r="L79" s="130">
        <f>(C79+I79)/1000</f>
        <v>3.02</v>
      </c>
      <c r="M79" s="130">
        <f>(D79+J79)/1000</f>
        <v>3.8620000000000001</v>
      </c>
      <c r="N79" s="130">
        <f t="shared" ref="L79:N80" si="1">(E79+K79)/1000</f>
        <v>3.3980000000000001</v>
      </c>
      <c r="O79" s="81" t="s">
        <v>77</v>
      </c>
    </row>
    <row r="80" spans="1:19" x14ac:dyDescent="0.2">
      <c r="A80" s="148"/>
      <c r="B80" s="123" t="s">
        <v>78</v>
      </c>
      <c r="C80" s="129">
        <f>B44</f>
        <v>1138</v>
      </c>
      <c r="D80" s="129">
        <f>B50</f>
        <v>1332</v>
      </c>
      <c r="E80" s="129">
        <f>B62</f>
        <v>1164</v>
      </c>
      <c r="F80" s="112"/>
      <c r="G80" s="151"/>
      <c r="H80" s="123" t="s">
        <v>78</v>
      </c>
      <c r="I80" s="129">
        <f>C46</f>
        <v>0</v>
      </c>
      <c r="J80" s="129">
        <f>C51</f>
        <v>0</v>
      </c>
      <c r="K80" s="129">
        <f>C60</f>
        <v>0</v>
      </c>
      <c r="L80" s="130">
        <f t="shared" si="1"/>
        <v>1.1379999999999999</v>
      </c>
      <c r="M80" s="130">
        <f t="shared" si="1"/>
        <v>1.3320000000000001</v>
      </c>
      <c r="N80" s="130">
        <f t="shared" si="1"/>
        <v>1.1639999999999999</v>
      </c>
      <c r="O80" s="81" t="s">
        <v>79</v>
      </c>
    </row>
    <row r="81" spans="1:15" x14ac:dyDescent="0.2">
      <c r="A81" s="149"/>
      <c r="B81" s="123" t="s">
        <v>80</v>
      </c>
      <c r="C81" s="131">
        <f>SQRT(C79^2+C80^2)</f>
        <v>3227.2967015754843</v>
      </c>
      <c r="D81" s="131">
        <f>SQRT(D79^2+D80^2)</f>
        <v>4085.2500535462941</v>
      </c>
      <c r="E81" s="131">
        <f>SQRT(E79^2+E80^2)</f>
        <v>3591.8379696194538</v>
      </c>
      <c r="F81" s="112"/>
      <c r="G81" s="152"/>
      <c r="H81" s="123" t="s">
        <v>80</v>
      </c>
      <c r="I81" s="131">
        <f>SQRT(I79^2+I80^2)</f>
        <v>0</v>
      </c>
      <c r="J81" s="131">
        <f>SQRT(J79^2+J80^2)</f>
        <v>0</v>
      </c>
      <c r="K81" s="131">
        <f>SQRT(K79^2+K80^2)</f>
        <v>0</v>
      </c>
      <c r="L81" s="81"/>
      <c r="M81" s="81"/>
      <c r="N81" s="81"/>
      <c r="O81" s="81"/>
    </row>
    <row r="82" spans="1:15" ht="39" thickBot="1" x14ac:dyDescent="0.25">
      <c r="A82" s="132" t="s">
        <v>81</v>
      </c>
      <c r="B82" s="133" t="s">
        <v>82</v>
      </c>
      <c r="C82" s="134">
        <f>C81/C74</f>
        <v>0.32272967015754844</v>
      </c>
      <c r="D82" s="134">
        <f>D81/D74</f>
        <v>0.40852500535462943</v>
      </c>
      <c r="E82" s="134">
        <f>E81/E74</f>
        <v>0.35918379696194536</v>
      </c>
      <c r="F82" s="112"/>
      <c r="G82" s="135" t="s">
        <v>81</v>
      </c>
      <c r="H82" s="133" t="s">
        <v>82</v>
      </c>
      <c r="I82" s="134">
        <f>I81/I74</f>
        <v>0</v>
      </c>
      <c r="J82" s="134">
        <f>J81/J74</f>
        <v>0</v>
      </c>
      <c r="K82" s="134">
        <f>K81/K74</f>
        <v>0</v>
      </c>
      <c r="L82" s="81"/>
      <c r="M82" s="81"/>
      <c r="N82" s="81"/>
      <c r="O82" s="81"/>
    </row>
    <row r="83" spans="1:15" ht="38.25" x14ac:dyDescent="0.2">
      <c r="A83" s="136" t="s">
        <v>83</v>
      </c>
      <c r="B83" s="120" t="s">
        <v>84</v>
      </c>
      <c r="C83" s="137">
        <f>C76*C82^2+C75</f>
        <v>19.914930647600002</v>
      </c>
      <c r="D83" s="137">
        <f>D76*D82^2+D75</f>
        <v>23.477835297200002</v>
      </c>
      <c r="E83" s="137">
        <f>E76*E82^2+E75</f>
        <v>21.32664827</v>
      </c>
      <c r="F83" s="112"/>
      <c r="G83" s="119" t="s">
        <v>83</v>
      </c>
      <c r="H83" s="120" t="s">
        <v>84</v>
      </c>
      <c r="I83" s="137">
        <f>I76*I82^2+I75</f>
        <v>12.2</v>
      </c>
      <c r="J83" s="137">
        <f>J76*J82^2+J75</f>
        <v>12.2</v>
      </c>
      <c r="K83" s="137">
        <f>K76*K82^2+K75</f>
        <v>12.2</v>
      </c>
      <c r="L83" s="81"/>
      <c r="M83" s="81"/>
      <c r="N83" s="81"/>
      <c r="O83" s="81"/>
    </row>
    <row r="84" spans="1:15" ht="51.75" thickBot="1" x14ac:dyDescent="0.25">
      <c r="A84" s="138" t="s">
        <v>85</v>
      </c>
      <c r="B84" s="139" t="s">
        <v>86</v>
      </c>
      <c r="C84" s="140">
        <f>(C78*C82^2+C77)/100*C74</f>
        <v>132.42061760000001</v>
      </c>
      <c r="D84" s="140">
        <f>(D78*D82^2+D77)/100*D74</f>
        <v>197.66838720000001</v>
      </c>
      <c r="E84" s="140">
        <f>(E78*E82^2+E77)/100*E74</f>
        <v>158.27352000000002</v>
      </c>
      <c r="F84" s="112"/>
      <c r="G84" s="141" t="s">
        <v>85</v>
      </c>
      <c r="H84" s="139" t="s">
        <v>86</v>
      </c>
      <c r="I84" s="140">
        <f>(I78*I82^2+I77)/100*I74</f>
        <v>27.3</v>
      </c>
      <c r="J84" s="140">
        <f>(J78*J82^2+J77)/100*J74</f>
        <v>27.3</v>
      </c>
      <c r="K84" s="140">
        <f>(K78*K82^2+K77)/100*K74</f>
        <v>27.3</v>
      </c>
      <c r="L84" s="81"/>
      <c r="M84" s="81"/>
      <c r="N84" s="81"/>
      <c r="O84" s="81"/>
    </row>
  </sheetData>
  <mergeCells count="7">
    <mergeCell ref="A79:A81"/>
    <mergeCell ref="G79:G81"/>
    <mergeCell ref="A71:I71"/>
    <mergeCell ref="A72:E72"/>
    <mergeCell ref="G72:K72"/>
    <mergeCell ref="A73:B73"/>
    <mergeCell ref="G73:H73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Стеклозавод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16.06.2021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2021-07-15T10:04:09Z</dcterms:modified>
</cp:coreProperties>
</file>